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8195" windowHeight="8640" tabRatio="719" activeTab="1"/>
  </bookViews>
  <sheets>
    <sheet name="Crysol" sheetId="19" r:id="rId1"/>
    <sheet name="Sheet1" sheetId="4" r:id="rId2"/>
    <sheet name="Equilibrium" sheetId="11" r:id="rId3"/>
    <sheet name="Equilibrium Chart" sheetId="13" r:id="rId4"/>
  </sheets>
  <definedNames>
    <definedName name="solver_adj" localSheetId="2" hidden="1">Equilibrium!$I$4:$I$8</definedName>
    <definedName name="solver_adj" localSheetId="1" hidden="1">Sheet1!$I$4,Sheet1!$I$6,Sheet1!$S$4,Sheet1!$S$6,Sheet1!$AC$4,Sheet1!$AC$6,Sheet1!$AM$4,Sheet1!$AM$6,Sheet1!$AW$4,Sheet1!$AW$6</definedName>
    <definedName name="solver_cvg" localSheetId="2" hidden="1">0.0001</definedName>
    <definedName name="solver_cvg" localSheetId="1" hidden="1">0.000000000001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2147483647</definedName>
    <definedName name="solver_lhs0" localSheetId="2" hidden="1">Equilibrium!$J$5</definedName>
    <definedName name="solver_lhs1" localSheetId="2" hidden="1">Equilibrium!$J$8</definedName>
    <definedName name="solver_lhs1" localSheetId="1" hidden="1">Sheet1!$AC$6</definedName>
    <definedName name="solver_lhs10" localSheetId="2" hidden="1">Equilibrium!$J$6</definedName>
    <definedName name="solver_lhs2" localSheetId="2" hidden="1">Equilibrium!$J$5</definedName>
    <definedName name="solver_lhs2" localSheetId="1" hidden="1">Sheet1!$AM$6</definedName>
    <definedName name="solver_lhs3" localSheetId="2" hidden="1">Equilibrium!$J$6</definedName>
    <definedName name="solver_lhs3" localSheetId="1" hidden="1">Sheet1!$AW$6</definedName>
    <definedName name="solver_lhs4" localSheetId="2" hidden="1">Equilibrium!$J$7</definedName>
    <definedName name="solver_lhs4" localSheetId="1" hidden="1">Sheet1!$S$6</definedName>
    <definedName name="solver_lhs5" localSheetId="2" hidden="1">Equilibrium!$J$7</definedName>
    <definedName name="solver_lhs6" localSheetId="2" hidden="1">Equilibrium!$J$5</definedName>
    <definedName name="solver_lhs7" localSheetId="2" hidden="1">Equilibrium!#REF!</definedName>
    <definedName name="solver_lhs8" localSheetId="2" hidden="1">Equilibrium!$J$5</definedName>
    <definedName name="solver_lhs9" localSheetId="2" hidden="1">Equilibrium!#REF!</definedName>
    <definedName name="solver_lin" localSheetId="2" hidden="1">2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4</definedName>
    <definedName name="solver_num" localSheetId="1" hidden="1">4</definedName>
    <definedName name="solver_nwt" localSheetId="2" hidden="1">1</definedName>
    <definedName name="solver_nwt" localSheetId="1" hidden="1">1</definedName>
    <definedName name="solver_opt" localSheetId="2" hidden="1">Equilibrium!$M$4</definedName>
    <definedName name="solver_opt" localSheetId="1" hidden="1">Sheet1!$I$20</definedName>
    <definedName name="solver_pre" localSheetId="2" hidden="1">0.00000001</definedName>
    <definedName name="solver_pre" localSheetId="1" hidden="1">0.00000001</definedName>
    <definedName name="solver_rbv" localSheetId="2" hidden="1">2</definedName>
    <definedName name="solver_rbv" localSheetId="1" hidden="1">1</definedName>
    <definedName name="solver_rel0" localSheetId="2" hidden="1">2</definedName>
    <definedName name="solver_rel1" localSheetId="2" hidden="1">2</definedName>
    <definedName name="solver_rel1" localSheetId="1" hidden="1">1</definedName>
    <definedName name="solver_rel10" localSheetId="2" hidden="1">2</definedName>
    <definedName name="solver_rel2" localSheetId="2" hidden="1">2</definedName>
    <definedName name="solver_rel2" localSheetId="1" hidden="1">1</definedName>
    <definedName name="solver_rel3" localSheetId="2" hidden="1">2</definedName>
    <definedName name="solver_rel3" localSheetId="1" hidden="1">1</definedName>
    <definedName name="solver_rel4" localSheetId="2" hidden="1">2</definedName>
    <definedName name="solver_rel4" localSheetId="1" hidden="1">1</definedName>
    <definedName name="solver_rel5" localSheetId="2" hidden="1">2</definedName>
    <definedName name="solver_rel6" localSheetId="2" hidden="1">2</definedName>
    <definedName name="solver_rel7" localSheetId="2" hidden="1">2</definedName>
    <definedName name="solver_rel8" localSheetId="2" hidden="1">2</definedName>
    <definedName name="solver_rel9" localSheetId="2" hidden="1">2</definedName>
    <definedName name="solver_rhs0" localSheetId="2" hidden="1">Equilibrium!$J$4</definedName>
    <definedName name="solver_rhs1" localSheetId="2" hidden="1">Equilibrium!$J$4</definedName>
    <definedName name="solver_rhs1" localSheetId="1" hidden="1">0.00006</definedName>
    <definedName name="solver_rhs10" localSheetId="2" hidden="1">Equilibrium!$J$4</definedName>
    <definedName name="solver_rhs2" localSheetId="2" hidden="1">Equilibrium!$J$4</definedName>
    <definedName name="solver_rhs2" localSheetId="1" hidden="1">0.0002</definedName>
    <definedName name="solver_rhs3" localSheetId="2" hidden="1">Equilibrium!$J$4</definedName>
    <definedName name="solver_rhs3" localSheetId="1" hidden="1">0.0003</definedName>
    <definedName name="solver_rhs4" localSheetId="2" hidden="1">Equilibrium!$J$4</definedName>
    <definedName name="solver_rhs4" localSheetId="1" hidden="1">0.00003</definedName>
    <definedName name="solver_rhs5" localSheetId="2" hidden="1">Equilibrium!$J$4</definedName>
    <definedName name="solver_rhs6" localSheetId="2" hidden="1">Equilibrium!$J$4</definedName>
    <definedName name="solver_rhs7" localSheetId="2" hidden="1">Equilibrium!#REF!</definedName>
    <definedName name="solver_rhs8" localSheetId="2" hidden="1">Equilibrium!$J$4</definedName>
    <definedName name="solver_rhs9" localSheetId="2" hidden="1">Equilibrium!#REF!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100</definedName>
    <definedName name="solver_tim" localSheetId="1" hidden="1">2147483647</definedName>
    <definedName name="solver_tol" localSheetId="2" hidden="1">0.001</definedName>
    <definedName name="solver_tol" localSheetId="1" hidden="1">0.01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AW5" i="4" l="1"/>
  <c r="G5" i="11" l="1"/>
  <c r="G6" i="11"/>
  <c r="G7" i="11"/>
  <c r="G8" i="11"/>
  <c r="G4" i="11"/>
  <c r="AM5" i="4" l="1"/>
  <c r="AC5" i="4"/>
  <c r="S5" i="4"/>
  <c r="I5" i="4"/>
  <c r="AW12" i="4" l="1"/>
  <c r="S12" i="4"/>
  <c r="AC12" i="4"/>
  <c r="AM12" i="4"/>
  <c r="I12" i="4"/>
  <c r="B8" i="11" l="1"/>
  <c r="B5" i="11"/>
  <c r="B7" i="11"/>
  <c r="B6" i="11"/>
  <c r="H4" i="19"/>
  <c r="I4" i="19"/>
  <c r="H5" i="19"/>
  <c r="I5" i="19"/>
  <c r="H6" i="19"/>
  <c r="I6" i="19"/>
  <c r="H7" i="19"/>
  <c r="I7" i="19"/>
  <c r="H8" i="19"/>
  <c r="I8" i="19"/>
  <c r="H9" i="19"/>
  <c r="I9" i="19"/>
  <c r="H10" i="19"/>
  <c r="I10" i="19"/>
  <c r="H11" i="19"/>
  <c r="I11" i="19"/>
  <c r="H12" i="19"/>
  <c r="I12" i="19"/>
  <c r="H13" i="19"/>
  <c r="I13" i="19"/>
  <c r="H14" i="19"/>
  <c r="I14" i="19"/>
  <c r="H15" i="19"/>
  <c r="I15" i="19"/>
  <c r="H16" i="19"/>
  <c r="I16" i="19"/>
  <c r="H17" i="19"/>
  <c r="I17" i="19"/>
  <c r="H18" i="19"/>
  <c r="I18" i="19"/>
  <c r="H19" i="19"/>
  <c r="I19" i="19"/>
  <c r="H20" i="19"/>
  <c r="I20" i="19"/>
  <c r="H21" i="19"/>
  <c r="I21" i="19"/>
  <c r="H22" i="19"/>
  <c r="I22" i="19"/>
  <c r="H23" i="19"/>
  <c r="I23" i="19"/>
  <c r="H24" i="19"/>
  <c r="I24" i="19"/>
  <c r="H25" i="19"/>
  <c r="I25" i="19"/>
  <c r="H26" i="19"/>
  <c r="I26" i="19"/>
  <c r="H27" i="19"/>
  <c r="I27" i="19"/>
  <c r="H28" i="19"/>
  <c r="I28" i="19"/>
  <c r="H29" i="19"/>
  <c r="I29" i="19"/>
  <c r="H30" i="19"/>
  <c r="I30" i="19"/>
  <c r="H31" i="19"/>
  <c r="I31" i="19"/>
  <c r="H32" i="19"/>
  <c r="I32" i="19"/>
  <c r="H33" i="19"/>
  <c r="I33" i="19"/>
  <c r="H34" i="19"/>
  <c r="I34" i="19"/>
  <c r="H35" i="19"/>
  <c r="I35" i="19"/>
  <c r="H36" i="19"/>
  <c r="I36" i="19"/>
  <c r="H37" i="19"/>
  <c r="I37" i="19"/>
  <c r="H38" i="19"/>
  <c r="I38" i="19"/>
  <c r="H39" i="19"/>
  <c r="I39" i="19"/>
  <c r="H40" i="19"/>
  <c r="I40" i="19"/>
  <c r="H41" i="19"/>
  <c r="I41" i="19"/>
  <c r="H42" i="19"/>
  <c r="I42" i="19"/>
  <c r="H43" i="19"/>
  <c r="I43" i="19"/>
  <c r="H44" i="19"/>
  <c r="I44" i="19"/>
  <c r="H45" i="19"/>
  <c r="I45" i="19"/>
  <c r="H46" i="19"/>
  <c r="I46" i="19"/>
  <c r="H47" i="19"/>
  <c r="I47" i="19"/>
  <c r="H48" i="19"/>
  <c r="I48" i="19"/>
  <c r="H49" i="19"/>
  <c r="I49" i="19"/>
  <c r="H50" i="19"/>
  <c r="I50" i="19"/>
  <c r="H51" i="19"/>
  <c r="I51" i="19"/>
  <c r="H52" i="19"/>
  <c r="I52" i="19"/>
  <c r="H53" i="19"/>
  <c r="I53" i="19"/>
  <c r="H54" i="19"/>
  <c r="I54" i="19"/>
  <c r="H55" i="19"/>
  <c r="I55" i="19"/>
  <c r="H56" i="19"/>
  <c r="I56" i="19"/>
  <c r="H57" i="19"/>
  <c r="I57" i="19"/>
  <c r="H58" i="19"/>
  <c r="I58" i="19"/>
  <c r="H59" i="19"/>
  <c r="I59" i="19"/>
  <c r="H60" i="19"/>
  <c r="I60" i="19"/>
  <c r="H61" i="19"/>
  <c r="I61" i="19"/>
  <c r="H62" i="19"/>
  <c r="I62" i="19"/>
  <c r="H63" i="19"/>
  <c r="I63" i="19"/>
  <c r="H64" i="19"/>
  <c r="I64" i="19"/>
  <c r="H65" i="19"/>
  <c r="I65" i="19"/>
  <c r="H66" i="19"/>
  <c r="I66" i="19"/>
  <c r="H67" i="19"/>
  <c r="I67" i="19"/>
  <c r="H68" i="19"/>
  <c r="I68" i="19"/>
  <c r="H69" i="19"/>
  <c r="I69" i="19"/>
  <c r="H70" i="19"/>
  <c r="I70" i="19"/>
  <c r="H71" i="19"/>
  <c r="I71" i="19"/>
  <c r="H72" i="19"/>
  <c r="I72" i="19"/>
  <c r="H73" i="19"/>
  <c r="I73" i="19"/>
  <c r="H74" i="19"/>
  <c r="I74" i="19"/>
  <c r="H75" i="19"/>
  <c r="I75" i="19"/>
  <c r="H76" i="19"/>
  <c r="I76" i="19"/>
  <c r="H77" i="19"/>
  <c r="I77" i="19"/>
  <c r="H78" i="19"/>
  <c r="I78" i="19"/>
  <c r="H79" i="19"/>
  <c r="I79" i="19"/>
  <c r="H80" i="19"/>
  <c r="I80" i="19"/>
  <c r="H81" i="19"/>
  <c r="I81" i="19"/>
  <c r="H82" i="19"/>
  <c r="I82" i="19"/>
  <c r="H83" i="19"/>
  <c r="I83" i="19"/>
  <c r="H84" i="19"/>
  <c r="I84" i="19"/>
  <c r="H85" i="19"/>
  <c r="I85" i="19"/>
  <c r="H86" i="19"/>
  <c r="I86" i="19"/>
  <c r="H87" i="19"/>
  <c r="I87" i="19"/>
  <c r="H88" i="19"/>
  <c r="I88" i="19"/>
  <c r="H89" i="19"/>
  <c r="I89" i="19"/>
  <c r="H90" i="19"/>
  <c r="I90" i="19"/>
  <c r="H91" i="19"/>
  <c r="I91" i="19"/>
  <c r="H92" i="19"/>
  <c r="I92" i="19"/>
  <c r="H93" i="19"/>
  <c r="I93" i="19"/>
  <c r="H94" i="19"/>
  <c r="I94" i="19"/>
  <c r="H95" i="19"/>
  <c r="I95" i="19"/>
  <c r="H96" i="19"/>
  <c r="I96" i="19"/>
  <c r="H97" i="19"/>
  <c r="I97" i="19"/>
  <c r="H98" i="19"/>
  <c r="I98" i="19"/>
  <c r="H99" i="19"/>
  <c r="I99" i="19"/>
  <c r="H100" i="19"/>
  <c r="I100" i="19"/>
  <c r="H101" i="19"/>
  <c r="I101" i="19"/>
  <c r="H102" i="19"/>
  <c r="I102" i="19"/>
  <c r="H103" i="19"/>
  <c r="I103" i="19"/>
  <c r="H104" i="19"/>
  <c r="I104" i="19"/>
  <c r="H105" i="19"/>
  <c r="I105" i="19"/>
  <c r="H106" i="19"/>
  <c r="I106" i="19"/>
  <c r="H107" i="19"/>
  <c r="I107" i="19"/>
  <c r="H108" i="19"/>
  <c r="I108" i="19"/>
  <c r="H109" i="19"/>
  <c r="I109" i="19"/>
  <c r="H110" i="19"/>
  <c r="I110" i="19"/>
  <c r="H111" i="19"/>
  <c r="I111" i="19"/>
  <c r="H112" i="19"/>
  <c r="I112" i="19"/>
  <c r="H113" i="19"/>
  <c r="I113" i="19"/>
  <c r="H114" i="19"/>
  <c r="I114" i="19"/>
  <c r="H115" i="19"/>
  <c r="I115" i="19"/>
  <c r="H116" i="19"/>
  <c r="I116" i="19"/>
  <c r="H117" i="19"/>
  <c r="I117" i="19"/>
  <c r="H118" i="19"/>
  <c r="I118" i="19"/>
  <c r="H119" i="19"/>
  <c r="I119" i="19"/>
  <c r="H120" i="19"/>
  <c r="I120" i="19"/>
  <c r="H121" i="19"/>
  <c r="I121" i="19"/>
  <c r="H122" i="19"/>
  <c r="I122" i="19"/>
  <c r="H123" i="19"/>
  <c r="I123" i="19"/>
  <c r="H124" i="19"/>
  <c r="I124" i="19"/>
  <c r="H125" i="19"/>
  <c r="I125" i="19"/>
  <c r="H126" i="19"/>
  <c r="I126" i="19"/>
  <c r="H127" i="19"/>
  <c r="I127" i="19"/>
  <c r="H128" i="19"/>
  <c r="I128" i="19"/>
  <c r="H129" i="19"/>
  <c r="I129" i="19"/>
  <c r="H130" i="19"/>
  <c r="I130" i="19"/>
  <c r="H131" i="19"/>
  <c r="I131" i="19"/>
  <c r="H132" i="19"/>
  <c r="I132" i="19"/>
  <c r="H133" i="19"/>
  <c r="I133" i="19"/>
  <c r="H134" i="19"/>
  <c r="I134" i="19"/>
  <c r="H135" i="19"/>
  <c r="I135" i="19"/>
  <c r="H136" i="19"/>
  <c r="I136" i="19"/>
  <c r="H137" i="19"/>
  <c r="I137" i="19"/>
  <c r="H138" i="19"/>
  <c r="I138" i="19"/>
  <c r="H139" i="19"/>
  <c r="I139" i="19"/>
  <c r="H140" i="19"/>
  <c r="I140" i="19"/>
  <c r="H141" i="19"/>
  <c r="I141" i="19"/>
  <c r="H142" i="19"/>
  <c r="I142" i="19"/>
  <c r="H143" i="19"/>
  <c r="I143" i="19"/>
  <c r="H144" i="19"/>
  <c r="I144" i="19"/>
  <c r="H145" i="19"/>
  <c r="I145" i="19"/>
  <c r="H146" i="19"/>
  <c r="I146" i="19"/>
  <c r="H147" i="19"/>
  <c r="I147" i="19"/>
  <c r="H148" i="19"/>
  <c r="I148" i="19"/>
  <c r="H149" i="19"/>
  <c r="I149" i="19"/>
  <c r="H150" i="19"/>
  <c r="I150" i="19"/>
  <c r="H151" i="19"/>
  <c r="I151" i="19"/>
  <c r="H152" i="19"/>
  <c r="I152" i="19"/>
  <c r="H153" i="19"/>
  <c r="I153" i="19"/>
  <c r="H154" i="19"/>
  <c r="I154" i="19"/>
  <c r="H155" i="19"/>
  <c r="I155" i="19"/>
  <c r="H156" i="19"/>
  <c r="I156" i="19"/>
  <c r="H157" i="19"/>
  <c r="I157" i="19"/>
  <c r="H158" i="19"/>
  <c r="I158" i="19"/>
  <c r="H159" i="19"/>
  <c r="I159" i="19"/>
  <c r="H160" i="19"/>
  <c r="I160" i="19"/>
  <c r="H161" i="19"/>
  <c r="I161" i="19"/>
  <c r="H162" i="19"/>
  <c r="I162" i="19"/>
  <c r="H163" i="19"/>
  <c r="I163" i="19"/>
  <c r="H164" i="19"/>
  <c r="I164" i="19"/>
  <c r="H165" i="19"/>
  <c r="I165" i="19"/>
  <c r="H166" i="19"/>
  <c r="I166" i="19"/>
  <c r="H167" i="19"/>
  <c r="I167" i="19"/>
  <c r="H168" i="19"/>
  <c r="I168" i="19"/>
  <c r="H169" i="19"/>
  <c r="I169" i="19"/>
  <c r="H170" i="19"/>
  <c r="I170" i="19"/>
  <c r="H171" i="19"/>
  <c r="I171" i="19"/>
  <c r="H172" i="19"/>
  <c r="I172" i="19"/>
  <c r="H173" i="19"/>
  <c r="I173" i="19"/>
  <c r="H174" i="19"/>
  <c r="I174" i="19"/>
  <c r="H175" i="19"/>
  <c r="I175" i="19"/>
  <c r="H176" i="19"/>
  <c r="I176" i="19"/>
  <c r="H177" i="19"/>
  <c r="I177" i="19"/>
  <c r="H178" i="19"/>
  <c r="I178" i="19"/>
  <c r="H179" i="19"/>
  <c r="I179" i="19"/>
  <c r="H180" i="19"/>
  <c r="I180" i="19"/>
  <c r="H181" i="19"/>
  <c r="I181" i="19"/>
  <c r="H182" i="19"/>
  <c r="I182" i="19"/>
  <c r="H183" i="19"/>
  <c r="I183" i="19"/>
  <c r="H184" i="19"/>
  <c r="I184" i="19"/>
  <c r="H185" i="19"/>
  <c r="I185" i="19"/>
  <c r="H186" i="19"/>
  <c r="I186" i="19"/>
  <c r="H187" i="19"/>
  <c r="I187" i="19"/>
  <c r="H188" i="19"/>
  <c r="I188" i="19"/>
  <c r="H189" i="19"/>
  <c r="I189" i="19"/>
  <c r="H190" i="19"/>
  <c r="I190" i="19"/>
  <c r="H191" i="19"/>
  <c r="I191" i="19"/>
  <c r="H192" i="19"/>
  <c r="I192" i="19"/>
  <c r="H193" i="19"/>
  <c r="I193" i="19"/>
  <c r="H194" i="19"/>
  <c r="I194" i="19"/>
  <c r="H195" i="19"/>
  <c r="I195" i="19"/>
  <c r="H196" i="19"/>
  <c r="I196" i="19"/>
  <c r="H197" i="19"/>
  <c r="I197" i="19"/>
  <c r="H198" i="19"/>
  <c r="I198" i="19"/>
  <c r="H199" i="19"/>
  <c r="I199" i="19"/>
  <c r="H200" i="19"/>
  <c r="I200" i="19"/>
  <c r="H201" i="19"/>
  <c r="I201" i="19"/>
  <c r="H202" i="19"/>
  <c r="I202" i="19"/>
  <c r="H203" i="19"/>
  <c r="I203" i="19"/>
  <c r="H204" i="19"/>
  <c r="I204" i="19"/>
  <c r="H205" i="19"/>
  <c r="I205" i="19"/>
  <c r="H206" i="19"/>
  <c r="I206" i="19"/>
  <c r="H207" i="19"/>
  <c r="I207" i="19"/>
  <c r="H208" i="19"/>
  <c r="I208" i="19"/>
  <c r="H209" i="19"/>
  <c r="I209" i="19"/>
  <c r="H210" i="19"/>
  <c r="I210" i="19"/>
  <c r="H211" i="19"/>
  <c r="I211" i="19"/>
  <c r="H212" i="19"/>
  <c r="I212" i="19"/>
  <c r="H213" i="19"/>
  <c r="I213" i="19"/>
  <c r="H214" i="19"/>
  <c r="I214" i="19"/>
  <c r="H215" i="19"/>
  <c r="I215" i="19"/>
  <c r="H216" i="19"/>
  <c r="I216" i="19"/>
  <c r="H217" i="19"/>
  <c r="I217" i="19"/>
  <c r="H218" i="19"/>
  <c r="I218" i="19"/>
  <c r="H219" i="19"/>
  <c r="I219" i="19"/>
  <c r="H220" i="19"/>
  <c r="I220" i="19"/>
  <c r="H221" i="19"/>
  <c r="I221" i="19"/>
  <c r="H222" i="19"/>
  <c r="I222" i="19"/>
  <c r="H223" i="19"/>
  <c r="I223" i="19"/>
  <c r="H224" i="19"/>
  <c r="I224" i="19"/>
  <c r="H225" i="19"/>
  <c r="I225" i="19"/>
  <c r="H226" i="19"/>
  <c r="I226" i="19"/>
  <c r="H227" i="19"/>
  <c r="I227" i="19"/>
  <c r="H228" i="19"/>
  <c r="I228" i="19"/>
  <c r="H229" i="19"/>
  <c r="I229" i="19"/>
  <c r="H230" i="19"/>
  <c r="I230" i="19"/>
  <c r="H231" i="19"/>
  <c r="I231" i="19"/>
  <c r="H232" i="19"/>
  <c r="I232" i="19"/>
  <c r="H233" i="19"/>
  <c r="I233" i="19"/>
  <c r="H234" i="19"/>
  <c r="I234" i="19"/>
  <c r="H235" i="19"/>
  <c r="I235" i="19"/>
  <c r="H236" i="19"/>
  <c r="I236" i="19"/>
  <c r="H237" i="19"/>
  <c r="I237" i="19"/>
  <c r="H238" i="19"/>
  <c r="I238" i="19"/>
  <c r="H239" i="19"/>
  <c r="I239" i="19"/>
  <c r="H240" i="19"/>
  <c r="I240" i="19"/>
  <c r="H241" i="19"/>
  <c r="I241" i="19"/>
  <c r="H242" i="19"/>
  <c r="I242" i="19"/>
  <c r="H243" i="19"/>
  <c r="I243" i="19"/>
  <c r="H244" i="19"/>
  <c r="I244" i="19"/>
  <c r="H245" i="19"/>
  <c r="I245" i="19"/>
  <c r="H246" i="19"/>
  <c r="I246" i="19"/>
  <c r="H247" i="19"/>
  <c r="I247" i="19"/>
  <c r="H248" i="19"/>
  <c r="I248" i="19"/>
  <c r="H249" i="19"/>
  <c r="I249" i="19"/>
  <c r="H250" i="19"/>
  <c r="I250" i="19"/>
  <c r="H251" i="19"/>
  <c r="I251" i="19"/>
  <c r="H252" i="19"/>
  <c r="I252" i="19"/>
  <c r="H253" i="19"/>
  <c r="I253" i="19"/>
  <c r="H254" i="19"/>
  <c r="I254" i="19"/>
  <c r="H255" i="19"/>
  <c r="I255" i="19"/>
  <c r="H256" i="19"/>
  <c r="I256" i="19"/>
  <c r="H257" i="19"/>
  <c r="I257" i="19"/>
  <c r="H258" i="19"/>
  <c r="I258" i="19"/>
  <c r="H259" i="19"/>
  <c r="I259" i="19"/>
  <c r="H260" i="19"/>
  <c r="I260" i="19"/>
  <c r="H261" i="19"/>
  <c r="I261" i="19"/>
  <c r="H262" i="19"/>
  <c r="I262" i="19"/>
  <c r="H263" i="19"/>
  <c r="I263" i="19"/>
  <c r="H264" i="19"/>
  <c r="I264" i="19"/>
  <c r="H265" i="19"/>
  <c r="I265" i="19"/>
  <c r="H266" i="19"/>
  <c r="I266" i="19"/>
  <c r="H267" i="19"/>
  <c r="I267" i="19"/>
  <c r="H268" i="19"/>
  <c r="I268" i="19"/>
  <c r="H269" i="19"/>
  <c r="I269" i="19"/>
  <c r="H270" i="19"/>
  <c r="I270" i="19"/>
  <c r="H271" i="19"/>
  <c r="I271" i="19"/>
  <c r="H272" i="19"/>
  <c r="I272" i="19"/>
  <c r="H273" i="19"/>
  <c r="I273" i="19"/>
  <c r="H274" i="19"/>
  <c r="I274" i="19"/>
  <c r="H275" i="19"/>
  <c r="I275" i="19"/>
  <c r="H276" i="19"/>
  <c r="I276" i="19"/>
  <c r="H277" i="19"/>
  <c r="I277" i="19"/>
  <c r="H278" i="19"/>
  <c r="I278" i="19"/>
  <c r="H279" i="19"/>
  <c r="I279" i="19"/>
  <c r="H280" i="19"/>
  <c r="I280" i="19"/>
  <c r="H281" i="19"/>
  <c r="I281" i="19"/>
  <c r="H282" i="19"/>
  <c r="I282" i="19"/>
  <c r="H283" i="19"/>
  <c r="I283" i="19"/>
  <c r="H284" i="19"/>
  <c r="I284" i="19"/>
  <c r="H285" i="19"/>
  <c r="I285" i="19"/>
  <c r="H286" i="19"/>
  <c r="I286" i="19"/>
  <c r="H287" i="19"/>
  <c r="I287" i="19"/>
  <c r="H288" i="19"/>
  <c r="I288" i="19"/>
  <c r="H289" i="19"/>
  <c r="I289" i="19"/>
  <c r="H290" i="19"/>
  <c r="I290" i="19"/>
  <c r="H291" i="19"/>
  <c r="I291" i="19"/>
  <c r="H292" i="19"/>
  <c r="I292" i="19"/>
  <c r="H293" i="19"/>
  <c r="I293" i="19"/>
  <c r="H294" i="19"/>
  <c r="I294" i="19"/>
  <c r="H295" i="19"/>
  <c r="I295" i="19"/>
  <c r="H296" i="19"/>
  <c r="I296" i="19"/>
  <c r="H297" i="19"/>
  <c r="I297" i="19"/>
  <c r="H298" i="19"/>
  <c r="I298" i="19"/>
  <c r="G5" i="19"/>
  <c r="G6" i="19"/>
  <c r="G7" i="19"/>
  <c r="G8" i="19"/>
  <c r="Y8" i="4" s="1"/>
  <c r="G9" i="19"/>
  <c r="G10" i="19"/>
  <c r="G11" i="19"/>
  <c r="G12" i="19"/>
  <c r="Y12" i="4" s="1"/>
  <c r="G13" i="19"/>
  <c r="G14" i="19"/>
  <c r="G15" i="19"/>
  <c r="G16" i="19"/>
  <c r="Y16" i="4" s="1"/>
  <c r="G17" i="19"/>
  <c r="G18" i="19"/>
  <c r="G19" i="19"/>
  <c r="G20" i="19"/>
  <c r="Y20" i="4" s="1"/>
  <c r="G21" i="19"/>
  <c r="G22" i="19"/>
  <c r="G23" i="19"/>
  <c r="G24" i="19"/>
  <c r="Y24" i="4" s="1"/>
  <c r="G25" i="19"/>
  <c r="G26" i="19"/>
  <c r="G27" i="19"/>
  <c r="G28" i="19"/>
  <c r="Y28" i="4" s="1"/>
  <c r="G29" i="19"/>
  <c r="G30" i="19"/>
  <c r="G31" i="19"/>
  <c r="G32" i="19"/>
  <c r="Y32" i="4" s="1"/>
  <c r="G33" i="19"/>
  <c r="G34" i="19"/>
  <c r="G35" i="19"/>
  <c r="G36" i="19"/>
  <c r="G37" i="19"/>
  <c r="G38" i="19"/>
  <c r="G39" i="19"/>
  <c r="G40" i="19"/>
  <c r="G41" i="19"/>
  <c r="G42" i="19"/>
  <c r="G43" i="19"/>
  <c r="G44" i="19"/>
  <c r="Y44" i="4" s="1"/>
  <c r="G45" i="19"/>
  <c r="G46" i="19"/>
  <c r="G47" i="19"/>
  <c r="G48" i="19"/>
  <c r="Y48" i="4" s="1"/>
  <c r="G49" i="19"/>
  <c r="G50" i="19"/>
  <c r="G51" i="19"/>
  <c r="G52" i="19"/>
  <c r="Y52" i="4" s="1"/>
  <c r="G53" i="19"/>
  <c r="G54" i="19"/>
  <c r="G55" i="19"/>
  <c r="G56" i="19"/>
  <c r="G57" i="19"/>
  <c r="G58" i="19"/>
  <c r="G59" i="19"/>
  <c r="G60" i="19"/>
  <c r="G61" i="19"/>
  <c r="G62" i="19"/>
  <c r="G63" i="19"/>
  <c r="G64" i="19"/>
  <c r="Y64" i="4" s="1"/>
  <c r="G65" i="19"/>
  <c r="G66" i="19"/>
  <c r="G67" i="19"/>
  <c r="G68" i="19"/>
  <c r="G69" i="19"/>
  <c r="G70" i="19"/>
  <c r="G71" i="19"/>
  <c r="G72" i="19"/>
  <c r="Y72" i="4" s="1"/>
  <c r="G73" i="19"/>
  <c r="G74" i="19"/>
  <c r="G75" i="19"/>
  <c r="G76" i="19"/>
  <c r="G77" i="19"/>
  <c r="G78" i="19"/>
  <c r="G79" i="19"/>
  <c r="G80" i="19"/>
  <c r="G81" i="19"/>
  <c r="G82" i="19"/>
  <c r="G83" i="19"/>
  <c r="G84" i="19"/>
  <c r="Y84" i="4" s="1"/>
  <c r="G85" i="19"/>
  <c r="G86" i="19"/>
  <c r="G87" i="19"/>
  <c r="G88" i="19"/>
  <c r="Y88" i="4" s="1"/>
  <c r="G89" i="19"/>
  <c r="G90" i="19"/>
  <c r="G91" i="19"/>
  <c r="G92" i="19"/>
  <c r="G93" i="19"/>
  <c r="G94" i="19"/>
  <c r="G95" i="19"/>
  <c r="G96" i="19"/>
  <c r="Y96" i="4" s="1"/>
  <c r="G97" i="19"/>
  <c r="G98" i="19"/>
  <c r="G99" i="19"/>
  <c r="G100" i="19"/>
  <c r="Y100" i="4" s="1"/>
  <c r="G101" i="19"/>
  <c r="G102" i="19"/>
  <c r="G103" i="19"/>
  <c r="G104" i="19"/>
  <c r="Y104" i="4" s="1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Y120" i="4" s="1"/>
  <c r="G121" i="19"/>
  <c r="G122" i="19"/>
  <c r="G123" i="19"/>
  <c r="G124" i="19"/>
  <c r="Y124" i="4" s="1"/>
  <c r="G125" i="19"/>
  <c r="G126" i="19"/>
  <c r="G127" i="19"/>
  <c r="G128" i="19"/>
  <c r="Y128" i="4" s="1"/>
  <c r="G129" i="19"/>
  <c r="G130" i="19"/>
  <c r="G131" i="19"/>
  <c r="G132" i="19"/>
  <c r="Y132" i="4" s="1"/>
  <c r="G133" i="19"/>
  <c r="G134" i="19"/>
  <c r="G135" i="19"/>
  <c r="G136" i="19"/>
  <c r="Y136" i="4" s="1"/>
  <c r="G137" i="19"/>
  <c r="G138" i="19"/>
  <c r="G139" i="19"/>
  <c r="G140" i="19"/>
  <c r="Y140" i="4" s="1"/>
  <c r="G141" i="19"/>
  <c r="G142" i="19"/>
  <c r="G143" i="19"/>
  <c r="G144" i="19"/>
  <c r="Y144" i="4" s="1"/>
  <c r="G145" i="19"/>
  <c r="G146" i="19"/>
  <c r="G147" i="19"/>
  <c r="G148" i="19"/>
  <c r="Y148" i="4" s="1"/>
  <c r="G149" i="19"/>
  <c r="G150" i="19"/>
  <c r="G151" i="19"/>
  <c r="G152" i="19"/>
  <c r="Y152" i="4" s="1"/>
  <c r="G153" i="19"/>
  <c r="G154" i="19"/>
  <c r="G155" i="19"/>
  <c r="G156" i="19"/>
  <c r="G157" i="19"/>
  <c r="G158" i="19"/>
  <c r="G159" i="19"/>
  <c r="G160" i="19"/>
  <c r="Y160" i="4" s="1"/>
  <c r="G161" i="19"/>
  <c r="G162" i="19"/>
  <c r="G163" i="19"/>
  <c r="G164" i="19"/>
  <c r="Y164" i="4" s="1"/>
  <c r="G165" i="19"/>
  <c r="G166" i="19"/>
  <c r="G167" i="19"/>
  <c r="G168" i="19"/>
  <c r="Y168" i="4" s="1"/>
  <c r="G169" i="19"/>
  <c r="G170" i="19"/>
  <c r="G171" i="19"/>
  <c r="G172" i="19"/>
  <c r="G173" i="19"/>
  <c r="G174" i="19"/>
  <c r="G175" i="19"/>
  <c r="G176" i="19"/>
  <c r="G177" i="19"/>
  <c r="G178" i="19"/>
  <c r="G179" i="19"/>
  <c r="G180" i="19"/>
  <c r="Y180" i="4" s="1"/>
  <c r="G181" i="19"/>
  <c r="G182" i="19"/>
  <c r="G183" i="19"/>
  <c r="G184" i="19"/>
  <c r="G185" i="19"/>
  <c r="G186" i="19"/>
  <c r="G187" i="19"/>
  <c r="G188" i="19"/>
  <c r="G189" i="19"/>
  <c r="G190" i="19"/>
  <c r="G191" i="19"/>
  <c r="G192" i="19"/>
  <c r="G193" i="19"/>
  <c r="G194" i="19"/>
  <c r="G195" i="19"/>
  <c r="G196" i="19"/>
  <c r="Y196" i="4" s="1"/>
  <c r="G197" i="19"/>
  <c r="G198" i="19"/>
  <c r="G199" i="19"/>
  <c r="G200" i="19"/>
  <c r="Y200" i="4" s="1"/>
  <c r="G201" i="19"/>
  <c r="G202" i="19"/>
  <c r="G203" i="19"/>
  <c r="G204" i="19"/>
  <c r="Y204" i="4" s="1"/>
  <c r="G205" i="19"/>
  <c r="G206" i="19"/>
  <c r="G207" i="19"/>
  <c r="G208" i="19"/>
  <c r="G209" i="19"/>
  <c r="G210" i="19"/>
  <c r="G211" i="19"/>
  <c r="G212" i="19"/>
  <c r="Y212" i="4" s="1"/>
  <c r="G213" i="19"/>
  <c r="G214" i="19"/>
  <c r="G215" i="19"/>
  <c r="G216" i="19"/>
  <c r="G217" i="19"/>
  <c r="G218" i="19"/>
  <c r="G219" i="19"/>
  <c r="G220" i="19"/>
  <c r="G221" i="19"/>
  <c r="G222" i="19"/>
  <c r="G223" i="19"/>
  <c r="G224" i="19"/>
  <c r="Y224" i="4" s="1"/>
  <c r="G225" i="19"/>
  <c r="G226" i="19"/>
  <c r="G227" i="19"/>
  <c r="G228" i="19"/>
  <c r="G229" i="19"/>
  <c r="G230" i="19"/>
  <c r="G231" i="19"/>
  <c r="G232" i="19"/>
  <c r="Y232" i="4" s="1"/>
  <c r="G233" i="19"/>
  <c r="G234" i="19"/>
  <c r="G235" i="19"/>
  <c r="G236" i="19"/>
  <c r="G237" i="19"/>
  <c r="G238" i="19"/>
  <c r="G239" i="19"/>
  <c r="G240" i="19"/>
  <c r="Y240" i="4" s="1"/>
  <c r="G241" i="19"/>
  <c r="G242" i="19"/>
  <c r="G243" i="19"/>
  <c r="G244" i="19"/>
  <c r="Y244" i="4" s="1"/>
  <c r="G245" i="19"/>
  <c r="G246" i="19"/>
  <c r="G247" i="19"/>
  <c r="G248" i="19"/>
  <c r="Y248" i="4" s="1"/>
  <c r="G249" i="19"/>
  <c r="G250" i="19"/>
  <c r="G251" i="19"/>
  <c r="G252" i="19"/>
  <c r="G253" i="19"/>
  <c r="G254" i="19"/>
  <c r="G255" i="19"/>
  <c r="G256" i="19"/>
  <c r="G257" i="19"/>
  <c r="G258" i="19"/>
  <c r="G259" i="19"/>
  <c r="G260" i="19"/>
  <c r="G261" i="19"/>
  <c r="G262" i="19"/>
  <c r="G263" i="19"/>
  <c r="G264" i="19"/>
  <c r="G265" i="19"/>
  <c r="G266" i="19"/>
  <c r="G267" i="19"/>
  <c r="G268" i="19"/>
  <c r="G269" i="19"/>
  <c r="G270" i="19"/>
  <c r="G271" i="19"/>
  <c r="G272" i="19"/>
  <c r="G273" i="19"/>
  <c r="G274" i="19"/>
  <c r="G275" i="19"/>
  <c r="G276" i="19"/>
  <c r="G277" i="19"/>
  <c r="G278" i="19"/>
  <c r="G279" i="19"/>
  <c r="G280" i="19"/>
  <c r="G281" i="19"/>
  <c r="G282" i="19"/>
  <c r="G283" i="19"/>
  <c r="G284" i="19"/>
  <c r="G285" i="19"/>
  <c r="G286" i="19"/>
  <c r="G287" i="19"/>
  <c r="G288" i="19"/>
  <c r="Y288" i="4" s="1"/>
  <c r="G289" i="19"/>
  <c r="G290" i="19"/>
  <c r="G291" i="19"/>
  <c r="G292" i="19"/>
  <c r="G293" i="19"/>
  <c r="G294" i="19"/>
  <c r="G295" i="19"/>
  <c r="G296" i="19"/>
  <c r="Y296" i="4" s="1"/>
  <c r="G297" i="19"/>
  <c r="G298" i="19"/>
  <c r="G4" i="19"/>
  <c r="D6" i="11" l="1"/>
  <c r="Y116" i="4"/>
  <c r="Z116" i="4" s="1"/>
  <c r="Y176" i="4"/>
  <c r="Z176" i="4" s="1"/>
  <c r="Y56" i="4"/>
  <c r="Z56" i="4" s="1"/>
  <c r="Y280" i="4"/>
  <c r="Z280" i="4" s="1"/>
  <c r="Y264" i="4"/>
  <c r="Z264" i="4" s="1"/>
  <c r="Y68" i="4"/>
  <c r="Z68" i="4" s="1"/>
  <c r="Y216" i="4"/>
  <c r="Z216" i="4" s="1"/>
  <c r="Y184" i="4"/>
  <c r="Z184" i="4" s="1"/>
  <c r="Y40" i="4"/>
  <c r="Z40" i="4" s="1"/>
  <c r="Y80" i="4"/>
  <c r="Z80" i="4" s="1"/>
  <c r="Y276" i="4"/>
  <c r="Z276" i="4" s="1"/>
  <c r="Y188" i="4"/>
  <c r="Z188" i="4" s="1"/>
  <c r="Y228" i="4"/>
  <c r="Z228" i="4" s="1"/>
  <c r="Y292" i="4"/>
  <c r="Z292" i="4" s="1"/>
  <c r="Y284" i="4"/>
  <c r="Z284" i="4" s="1"/>
  <c r="Y220" i="4"/>
  <c r="Z220" i="4" s="1"/>
  <c r="Y272" i="4"/>
  <c r="Z272" i="4" s="1"/>
  <c r="Y92" i="4"/>
  <c r="Z92" i="4" s="1"/>
  <c r="Y172" i="4"/>
  <c r="Z172" i="4" s="1"/>
  <c r="Y76" i="4"/>
  <c r="Z76" i="4" s="1"/>
  <c r="Y268" i="4"/>
  <c r="Z268" i="4" s="1"/>
  <c r="Y60" i="4"/>
  <c r="Z60" i="4" s="1"/>
  <c r="Y252" i="4"/>
  <c r="Z252" i="4" s="1"/>
  <c r="Y112" i="4"/>
  <c r="Z112" i="4" s="1"/>
  <c r="Y156" i="4"/>
  <c r="Z156" i="4" s="1"/>
  <c r="Y256" i="4"/>
  <c r="Z256" i="4" s="1"/>
  <c r="Y36" i="4"/>
  <c r="Z36" i="4" s="1"/>
  <c r="Y236" i="4"/>
  <c r="Z236" i="4" s="1"/>
  <c r="Y192" i="4"/>
  <c r="Z192" i="4" s="1"/>
  <c r="Y260" i="4"/>
  <c r="Z260" i="4" s="1"/>
  <c r="O298" i="4"/>
  <c r="P298" i="4" s="1"/>
  <c r="Y298" i="4"/>
  <c r="Z298" i="4" s="1"/>
  <c r="O290" i="4"/>
  <c r="P290" i="4" s="1"/>
  <c r="Y290" i="4"/>
  <c r="Z290" i="4" s="1"/>
  <c r="O278" i="4"/>
  <c r="P278" i="4" s="1"/>
  <c r="Y278" i="4"/>
  <c r="Z278" i="4" s="1"/>
  <c r="O270" i="4"/>
  <c r="P270" i="4" s="1"/>
  <c r="Y270" i="4"/>
  <c r="Z270" i="4" s="1"/>
  <c r="O262" i="4"/>
  <c r="P262" i="4" s="1"/>
  <c r="Y262" i="4"/>
  <c r="Z262" i="4" s="1"/>
  <c r="O254" i="4"/>
  <c r="P254" i="4" s="1"/>
  <c r="Y254" i="4"/>
  <c r="Z254" i="4" s="1"/>
  <c r="O246" i="4"/>
  <c r="P246" i="4" s="1"/>
  <c r="Y246" i="4"/>
  <c r="Z246" i="4" s="1"/>
  <c r="O238" i="4"/>
  <c r="P238" i="4" s="1"/>
  <c r="Y238" i="4"/>
  <c r="Z238" i="4" s="1"/>
  <c r="O230" i="4"/>
  <c r="P230" i="4" s="1"/>
  <c r="Y230" i="4"/>
  <c r="Z230" i="4" s="1"/>
  <c r="O222" i="4"/>
  <c r="P222" i="4" s="1"/>
  <c r="Y222" i="4"/>
  <c r="Z222" i="4" s="1"/>
  <c r="O214" i="4"/>
  <c r="P214" i="4" s="1"/>
  <c r="Y214" i="4"/>
  <c r="Z214" i="4" s="1"/>
  <c r="O206" i="4"/>
  <c r="P206" i="4" s="1"/>
  <c r="Y206" i="4"/>
  <c r="Z206" i="4" s="1"/>
  <c r="O198" i="4"/>
  <c r="P198" i="4" s="1"/>
  <c r="Y198" i="4"/>
  <c r="Z198" i="4" s="1"/>
  <c r="O190" i="4"/>
  <c r="P190" i="4" s="1"/>
  <c r="Y190" i="4"/>
  <c r="Z190" i="4" s="1"/>
  <c r="O182" i="4"/>
  <c r="P182" i="4" s="1"/>
  <c r="Y182" i="4"/>
  <c r="Z182" i="4" s="1"/>
  <c r="O174" i="4"/>
  <c r="P174" i="4" s="1"/>
  <c r="Y174" i="4"/>
  <c r="Z174" i="4" s="1"/>
  <c r="O166" i="4"/>
  <c r="P166" i="4" s="1"/>
  <c r="Y166" i="4"/>
  <c r="Z166" i="4" s="1"/>
  <c r="O158" i="4"/>
  <c r="P158" i="4" s="1"/>
  <c r="Y158" i="4"/>
  <c r="Z158" i="4" s="1"/>
  <c r="O150" i="4"/>
  <c r="P150" i="4" s="1"/>
  <c r="Y150" i="4"/>
  <c r="Z150" i="4" s="1"/>
  <c r="O142" i="4"/>
  <c r="P142" i="4" s="1"/>
  <c r="Y142" i="4"/>
  <c r="Z142" i="4" s="1"/>
  <c r="O134" i="4"/>
  <c r="P134" i="4" s="1"/>
  <c r="Y134" i="4"/>
  <c r="Z134" i="4" s="1"/>
  <c r="O126" i="4"/>
  <c r="P126" i="4" s="1"/>
  <c r="Y126" i="4"/>
  <c r="Z126" i="4" s="1"/>
  <c r="O118" i="4"/>
  <c r="P118" i="4" s="1"/>
  <c r="Y118" i="4"/>
  <c r="Z118" i="4" s="1"/>
  <c r="O110" i="4"/>
  <c r="P110" i="4" s="1"/>
  <c r="Y110" i="4"/>
  <c r="Z110" i="4" s="1"/>
  <c r="O102" i="4"/>
  <c r="P102" i="4" s="1"/>
  <c r="Y102" i="4"/>
  <c r="Z102" i="4" s="1"/>
  <c r="O94" i="4"/>
  <c r="P94" i="4" s="1"/>
  <c r="Y94" i="4"/>
  <c r="Z94" i="4" s="1"/>
  <c r="O86" i="4"/>
  <c r="P86" i="4" s="1"/>
  <c r="Y86" i="4"/>
  <c r="Z86" i="4" s="1"/>
  <c r="O78" i="4"/>
  <c r="P78" i="4" s="1"/>
  <c r="Y78" i="4"/>
  <c r="Z78" i="4" s="1"/>
  <c r="O66" i="4"/>
  <c r="P66" i="4" s="1"/>
  <c r="Y66" i="4"/>
  <c r="Z66" i="4" s="1"/>
  <c r="O58" i="4"/>
  <c r="P58" i="4" s="1"/>
  <c r="Y58" i="4"/>
  <c r="Z58" i="4" s="1"/>
  <c r="O50" i="4"/>
  <c r="P50" i="4" s="1"/>
  <c r="Y50" i="4"/>
  <c r="Z50" i="4" s="1"/>
  <c r="O42" i="4"/>
  <c r="P42" i="4" s="1"/>
  <c r="Y42" i="4"/>
  <c r="Z42" i="4" s="1"/>
  <c r="O34" i="4"/>
  <c r="P34" i="4" s="1"/>
  <c r="Y34" i="4"/>
  <c r="Z34" i="4" s="1"/>
  <c r="O26" i="4"/>
  <c r="P26" i="4" s="1"/>
  <c r="Y26" i="4"/>
  <c r="Z26" i="4" s="1"/>
  <c r="O18" i="4"/>
  <c r="P18" i="4" s="1"/>
  <c r="Y18" i="4"/>
  <c r="Z18" i="4" s="1"/>
  <c r="O10" i="4"/>
  <c r="P10" i="4" s="1"/>
  <c r="Y10" i="4"/>
  <c r="Z10" i="4" s="1"/>
  <c r="Y293" i="4"/>
  <c r="Z293" i="4" s="1"/>
  <c r="Y285" i="4"/>
  <c r="Z285" i="4" s="1"/>
  <c r="Y277" i="4"/>
  <c r="Z277" i="4" s="1"/>
  <c r="Y269" i="4"/>
  <c r="Z269" i="4" s="1"/>
  <c r="Y261" i="4"/>
  <c r="Z261" i="4" s="1"/>
  <c r="Y253" i="4"/>
  <c r="Z253" i="4" s="1"/>
  <c r="Y245" i="4"/>
  <c r="Z245" i="4" s="1"/>
  <c r="Y237" i="4"/>
  <c r="Z237" i="4" s="1"/>
  <c r="Y229" i="4"/>
  <c r="Z229" i="4" s="1"/>
  <c r="Y221" i="4"/>
  <c r="Z221" i="4" s="1"/>
  <c r="Y213" i="4"/>
  <c r="Z213" i="4" s="1"/>
  <c r="Y205" i="4"/>
  <c r="Z205" i="4" s="1"/>
  <c r="Y197" i="4"/>
  <c r="Z197" i="4" s="1"/>
  <c r="Y189" i="4"/>
  <c r="Z189" i="4" s="1"/>
  <c r="Y181" i="4"/>
  <c r="Z181" i="4" s="1"/>
  <c r="Y173" i="4"/>
  <c r="Z173" i="4" s="1"/>
  <c r="Y165" i="4"/>
  <c r="Z165" i="4" s="1"/>
  <c r="Y157" i="4"/>
  <c r="Z157" i="4" s="1"/>
  <c r="Y149" i="4"/>
  <c r="Z149" i="4" s="1"/>
  <c r="Y141" i="4"/>
  <c r="Z141" i="4" s="1"/>
  <c r="Y133" i="4"/>
  <c r="Z133" i="4" s="1"/>
  <c r="Y125" i="4"/>
  <c r="Z125" i="4" s="1"/>
  <c r="Y117" i="4"/>
  <c r="Z117" i="4" s="1"/>
  <c r="Y109" i="4"/>
  <c r="Z109" i="4" s="1"/>
  <c r="Y101" i="4"/>
  <c r="Z101" i="4" s="1"/>
  <c r="Y93" i="4"/>
  <c r="Z93" i="4" s="1"/>
  <c r="Y85" i="4"/>
  <c r="Z85" i="4" s="1"/>
  <c r="Y77" i="4"/>
  <c r="Z77" i="4" s="1"/>
  <c r="Y69" i="4"/>
  <c r="Z69" i="4" s="1"/>
  <c r="Y61" i="4"/>
  <c r="Z61" i="4" s="1"/>
  <c r="Y53" i="4"/>
  <c r="Z53" i="4" s="1"/>
  <c r="Y45" i="4"/>
  <c r="Z45" i="4" s="1"/>
  <c r="Y37" i="4"/>
  <c r="Z37" i="4" s="1"/>
  <c r="Y29" i="4"/>
  <c r="Z29" i="4" s="1"/>
  <c r="Y21" i="4"/>
  <c r="Z21" i="4" s="1"/>
  <c r="Y13" i="4"/>
  <c r="Z13" i="4" s="1"/>
  <c r="Y5" i="4"/>
  <c r="Z5" i="4" s="1"/>
  <c r="O208" i="4"/>
  <c r="P208" i="4" s="1"/>
  <c r="Y208" i="4"/>
  <c r="Z208" i="4" s="1"/>
  <c r="O108" i="4"/>
  <c r="P108" i="4" s="1"/>
  <c r="Y108" i="4"/>
  <c r="Z108" i="4" s="1"/>
  <c r="O294" i="4"/>
  <c r="P294" i="4" s="1"/>
  <c r="Y294" i="4"/>
  <c r="Z294" i="4" s="1"/>
  <c r="O286" i="4"/>
  <c r="P286" i="4" s="1"/>
  <c r="Y286" i="4"/>
  <c r="Z286" i="4" s="1"/>
  <c r="O282" i="4"/>
  <c r="P282" i="4" s="1"/>
  <c r="Y282" i="4"/>
  <c r="Z282" i="4" s="1"/>
  <c r="O274" i="4"/>
  <c r="P274" i="4" s="1"/>
  <c r="Y274" i="4"/>
  <c r="Z274" i="4" s="1"/>
  <c r="O266" i="4"/>
  <c r="P266" i="4" s="1"/>
  <c r="Y266" i="4"/>
  <c r="Z266" i="4" s="1"/>
  <c r="O258" i="4"/>
  <c r="P258" i="4" s="1"/>
  <c r="Y258" i="4"/>
  <c r="Z258" i="4" s="1"/>
  <c r="O250" i="4"/>
  <c r="P250" i="4" s="1"/>
  <c r="Y250" i="4"/>
  <c r="Z250" i="4" s="1"/>
  <c r="O242" i="4"/>
  <c r="P242" i="4" s="1"/>
  <c r="Y242" i="4"/>
  <c r="Z242" i="4" s="1"/>
  <c r="O234" i="4"/>
  <c r="P234" i="4" s="1"/>
  <c r="Y234" i="4"/>
  <c r="Z234" i="4" s="1"/>
  <c r="O226" i="4"/>
  <c r="P226" i="4" s="1"/>
  <c r="Y226" i="4"/>
  <c r="Z226" i="4" s="1"/>
  <c r="O218" i="4"/>
  <c r="P218" i="4" s="1"/>
  <c r="Y218" i="4"/>
  <c r="Z218" i="4" s="1"/>
  <c r="O210" i="4"/>
  <c r="P210" i="4" s="1"/>
  <c r="Y210" i="4"/>
  <c r="Z210" i="4" s="1"/>
  <c r="O202" i="4"/>
  <c r="P202" i="4" s="1"/>
  <c r="Y202" i="4"/>
  <c r="Z202" i="4" s="1"/>
  <c r="O194" i="4"/>
  <c r="P194" i="4" s="1"/>
  <c r="Y194" i="4"/>
  <c r="Z194" i="4" s="1"/>
  <c r="O186" i="4"/>
  <c r="P186" i="4" s="1"/>
  <c r="Y186" i="4"/>
  <c r="Z186" i="4" s="1"/>
  <c r="O178" i="4"/>
  <c r="P178" i="4" s="1"/>
  <c r="Y178" i="4"/>
  <c r="Z178" i="4" s="1"/>
  <c r="O170" i="4"/>
  <c r="P170" i="4" s="1"/>
  <c r="Y170" i="4"/>
  <c r="Z170" i="4" s="1"/>
  <c r="O162" i="4"/>
  <c r="P162" i="4" s="1"/>
  <c r="Y162" i="4"/>
  <c r="Z162" i="4" s="1"/>
  <c r="O154" i="4"/>
  <c r="P154" i="4" s="1"/>
  <c r="Y154" i="4"/>
  <c r="Z154" i="4" s="1"/>
  <c r="O146" i="4"/>
  <c r="P146" i="4" s="1"/>
  <c r="Y146" i="4"/>
  <c r="Z146" i="4" s="1"/>
  <c r="O138" i="4"/>
  <c r="P138" i="4" s="1"/>
  <c r="Y138" i="4"/>
  <c r="Z138" i="4" s="1"/>
  <c r="O130" i="4"/>
  <c r="P130" i="4" s="1"/>
  <c r="Y130" i="4"/>
  <c r="Z130" i="4" s="1"/>
  <c r="O122" i="4"/>
  <c r="P122" i="4" s="1"/>
  <c r="Y122" i="4"/>
  <c r="Z122" i="4" s="1"/>
  <c r="O114" i="4"/>
  <c r="P114" i="4" s="1"/>
  <c r="Y114" i="4"/>
  <c r="Z114" i="4" s="1"/>
  <c r="O106" i="4"/>
  <c r="P106" i="4" s="1"/>
  <c r="Y106" i="4"/>
  <c r="Z106" i="4" s="1"/>
  <c r="O98" i="4"/>
  <c r="P98" i="4" s="1"/>
  <c r="Y98" i="4"/>
  <c r="Z98" i="4" s="1"/>
  <c r="O90" i="4"/>
  <c r="P90" i="4" s="1"/>
  <c r="Y90" i="4"/>
  <c r="Z90" i="4" s="1"/>
  <c r="O82" i="4"/>
  <c r="P82" i="4" s="1"/>
  <c r="Y82" i="4"/>
  <c r="Z82" i="4" s="1"/>
  <c r="O74" i="4"/>
  <c r="P74" i="4" s="1"/>
  <c r="Y74" i="4"/>
  <c r="Z74" i="4" s="1"/>
  <c r="O70" i="4"/>
  <c r="P70" i="4" s="1"/>
  <c r="Y70" i="4"/>
  <c r="Z70" i="4" s="1"/>
  <c r="O62" i="4"/>
  <c r="P62" i="4" s="1"/>
  <c r="Y62" i="4"/>
  <c r="Z62" i="4" s="1"/>
  <c r="O54" i="4"/>
  <c r="P54" i="4" s="1"/>
  <c r="Y54" i="4"/>
  <c r="Z54" i="4" s="1"/>
  <c r="O46" i="4"/>
  <c r="P46" i="4" s="1"/>
  <c r="Y46" i="4"/>
  <c r="Z46" i="4" s="1"/>
  <c r="O38" i="4"/>
  <c r="P38" i="4" s="1"/>
  <c r="Y38" i="4"/>
  <c r="Z38" i="4" s="1"/>
  <c r="O30" i="4"/>
  <c r="P30" i="4" s="1"/>
  <c r="Y30" i="4"/>
  <c r="Z30" i="4" s="1"/>
  <c r="O22" i="4"/>
  <c r="P22" i="4" s="1"/>
  <c r="Y22" i="4"/>
  <c r="Z22" i="4" s="1"/>
  <c r="O14" i="4"/>
  <c r="P14" i="4" s="1"/>
  <c r="Y14" i="4"/>
  <c r="Z14" i="4" s="1"/>
  <c r="O6" i="4"/>
  <c r="P6" i="4" s="1"/>
  <c r="Y6" i="4"/>
  <c r="Z6" i="4" s="1"/>
  <c r="Y297" i="4"/>
  <c r="Z297" i="4" s="1"/>
  <c r="Y289" i="4"/>
  <c r="Z289" i="4" s="1"/>
  <c r="Y281" i="4"/>
  <c r="Z281" i="4" s="1"/>
  <c r="Y273" i="4"/>
  <c r="Z273" i="4" s="1"/>
  <c r="Y265" i="4"/>
  <c r="Z265" i="4" s="1"/>
  <c r="Y257" i="4"/>
  <c r="Z257" i="4" s="1"/>
  <c r="Y249" i="4"/>
  <c r="Z249" i="4" s="1"/>
  <c r="Y241" i="4"/>
  <c r="Z241" i="4" s="1"/>
  <c r="Y233" i="4"/>
  <c r="Z233" i="4" s="1"/>
  <c r="Y225" i="4"/>
  <c r="Z225" i="4" s="1"/>
  <c r="Y217" i="4"/>
  <c r="Z217" i="4" s="1"/>
  <c r="Y209" i="4"/>
  <c r="Z209" i="4" s="1"/>
  <c r="Y201" i="4"/>
  <c r="Z201" i="4" s="1"/>
  <c r="Y193" i="4"/>
  <c r="Z193" i="4" s="1"/>
  <c r="Y185" i="4"/>
  <c r="Z185" i="4" s="1"/>
  <c r="Y177" i="4"/>
  <c r="Z177" i="4" s="1"/>
  <c r="Y169" i="4"/>
  <c r="Z169" i="4" s="1"/>
  <c r="Y161" i="4"/>
  <c r="Z161" i="4" s="1"/>
  <c r="Y153" i="4"/>
  <c r="Z153" i="4" s="1"/>
  <c r="Y145" i="4"/>
  <c r="Z145" i="4" s="1"/>
  <c r="Y137" i="4"/>
  <c r="Z137" i="4" s="1"/>
  <c r="Y129" i="4"/>
  <c r="Z129" i="4" s="1"/>
  <c r="Y121" i="4"/>
  <c r="Z121" i="4" s="1"/>
  <c r="Y113" i="4"/>
  <c r="Z113" i="4" s="1"/>
  <c r="Y105" i="4"/>
  <c r="Z105" i="4" s="1"/>
  <c r="Y97" i="4"/>
  <c r="Z97" i="4" s="1"/>
  <c r="Y89" i="4"/>
  <c r="Z89" i="4" s="1"/>
  <c r="Y81" i="4"/>
  <c r="Z81" i="4" s="1"/>
  <c r="Y73" i="4"/>
  <c r="Z73" i="4" s="1"/>
  <c r="Y65" i="4"/>
  <c r="Z65" i="4" s="1"/>
  <c r="Y57" i="4"/>
  <c r="Z57" i="4" s="1"/>
  <c r="Y49" i="4"/>
  <c r="Z49" i="4" s="1"/>
  <c r="Y41" i="4"/>
  <c r="Z41" i="4" s="1"/>
  <c r="Y33" i="4"/>
  <c r="Z33" i="4" s="1"/>
  <c r="Y25" i="4"/>
  <c r="Z25" i="4" s="1"/>
  <c r="Y17" i="4"/>
  <c r="Z17" i="4" s="1"/>
  <c r="Y9" i="4"/>
  <c r="Z9" i="4" s="1"/>
  <c r="Y295" i="4"/>
  <c r="Z295" i="4" s="1"/>
  <c r="Y291" i="4"/>
  <c r="Z291" i="4" s="1"/>
  <c r="Y287" i="4"/>
  <c r="Z287" i="4" s="1"/>
  <c r="Y283" i="4"/>
  <c r="Z283" i="4" s="1"/>
  <c r="Y279" i="4"/>
  <c r="Z279" i="4" s="1"/>
  <c r="Y275" i="4"/>
  <c r="Z275" i="4" s="1"/>
  <c r="Y271" i="4"/>
  <c r="Z271" i="4" s="1"/>
  <c r="Y267" i="4"/>
  <c r="Z267" i="4" s="1"/>
  <c r="Y263" i="4"/>
  <c r="Z263" i="4" s="1"/>
  <c r="Y259" i="4"/>
  <c r="Z259" i="4" s="1"/>
  <c r="Y255" i="4"/>
  <c r="Z255" i="4" s="1"/>
  <c r="Y251" i="4"/>
  <c r="Z251" i="4" s="1"/>
  <c r="Y247" i="4"/>
  <c r="Z247" i="4" s="1"/>
  <c r="Y243" i="4"/>
  <c r="Z243" i="4" s="1"/>
  <c r="Y239" i="4"/>
  <c r="Z239" i="4" s="1"/>
  <c r="Y235" i="4"/>
  <c r="Z235" i="4" s="1"/>
  <c r="Y231" i="4"/>
  <c r="Z231" i="4" s="1"/>
  <c r="Y227" i="4"/>
  <c r="Z227" i="4" s="1"/>
  <c r="Y223" i="4"/>
  <c r="Z223" i="4" s="1"/>
  <c r="Y219" i="4"/>
  <c r="Z219" i="4" s="1"/>
  <c r="Y215" i="4"/>
  <c r="Z215" i="4" s="1"/>
  <c r="Y211" i="4"/>
  <c r="Z211" i="4" s="1"/>
  <c r="Y207" i="4"/>
  <c r="Z207" i="4" s="1"/>
  <c r="Y203" i="4"/>
  <c r="Z203" i="4" s="1"/>
  <c r="Y199" i="4"/>
  <c r="Z199" i="4" s="1"/>
  <c r="Y195" i="4"/>
  <c r="Z195" i="4" s="1"/>
  <c r="Y191" i="4"/>
  <c r="Z191" i="4" s="1"/>
  <c r="Y187" i="4"/>
  <c r="Z187" i="4" s="1"/>
  <c r="Y183" i="4"/>
  <c r="Z183" i="4" s="1"/>
  <c r="Y179" i="4"/>
  <c r="Z179" i="4" s="1"/>
  <c r="Y175" i="4"/>
  <c r="Z175" i="4" s="1"/>
  <c r="Y171" i="4"/>
  <c r="Z171" i="4" s="1"/>
  <c r="Y167" i="4"/>
  <c r="Z167" i="4" s="1"/>
  <c r="Y163" i="4"/>
  <c r="Z163" i="4" s="1"/>
  <c r="Y159" i="4"/>
  <c r="Z159" i="4" s="1"/>
  <c r="Y155" i="4"/>
  <c r="Z155" i="4" s="1"/>
  <c r="Y151" i="4"/>
  <c r="Z151" i="4" s="1"/>
  <c r="Y147" i="4"/>
  <c r="Z147" i="4" s="1"/>
  <c r="Y143" i="4"/>
  <c r="Z143" i="4" s="1"/>
  <c r="Y139" i="4"/>
  <c r="Z139" i="4" s="1"/>
  <c r="Y135" i="4"/>
  <c r="Z135" i="4" s="1"/>
  <c r="Y131" i="4"/>
  <c r="Z131" i="4" s="1"/>
  <c r="Y127" i="4"/>
  <c r="Z127" i="4" s="1"/>
  <c r="Y123" i="4"/>
  <c r="Z123" i="4" s="1"/>
  <c r="Y119" i="4"/>
  <c r="Z119" i="4" s="1"/>
  <c r="Y115" i="4"/>
  <c r="Z115" i="4" s="1"/>
  <c r="Y111" i="4"/>
  <c r="Z111" i="4" s="1"/>
  <c r="Y107" i="4"/>
  <c r="Z107" i="4" s="1"/>
  <c r="Y103" i="4"/>
  <c r="Z103" i="4" s="1"/>
  <c r="Y99" i="4"/>
  <c r="Z99" i="4" s="1"/>
  <c r="Y95" i="4"/>
  <c r="Z95" i="4" s="1"/>
  <c r="Y91" i="4"/>
  <c r="Z91" i="4" s="1"/>
  <c r="Y87" i="4"/>
  <c r="Z87" i="4" s="1"/>
  <c r="Y83" i="4"/>
  <c r="Z83" i="4" s="1"/>
  <c r="Y79" i="4"/>
  <c r="Z79" i="4" s="1"/>
  <c r="Y75" i="4"/>
  <c r="Z75" i="4" s="1"/>
  <c r="Y71" i="4"/>
  <c r="Z71" i="4" s="1"/>
  <c r="Y67" i="4"/>
  <c r="Z67" i="4" s="1"/>
  <c r="Y63" i="4"/>
  <c r="Z63" i="4" s="1"/>
  <c r="Y59" i="4"/>
  <c r="Z59" i="4" s="1"/>
  <c r="Y55" i="4"/>
  <c r="Z55" i="4" s="1"/>
  <c r="Y51" i="4"/>
  <c r="Z51" i="4" s="1"/>
  <c r="Y47" i="4"/>
  <c r="Z47" i="4" s="1"/>
  <c r="Y43" i="4"/>
  <c r="Z43" i="4" s="1"/>
  <c r="Y39" i="4"/>
  <c r="Z39" i="4" s="1"/>
  <c r="Y35" i="4"/>
  <c r="Z35" i="4" s="1"/>
  <c r="Y31" i="4"/>
  <c r="Z31" i="4" s="1"/>
  <c r="Y27" i="4"/>
  <c r="Z27" i="4" s="1"/>
  <c r="Y23" i="4"/>
  <c r="Z23" i="4" s="1"/>
  <c r="Y19" i="4"/>
  <c r="Z19" i="4" s="1"/>
  <c r="Y15" i="4"/>
  <c r="Z15" i="4" s="1"/>
  <c r="Y11" i="4"/>
  <c r="Z11" i="4" s="1"/>
  <c r="Y7" i="4"/>
  <c r="Z7" i="4" s="1"/>
  <c r="O4" i="4"/>
  <c r="P4" i="4" s="1"/>
  <c r="Y4" i="4"/>
  <c r="Z4" i="4" s="1"/>
  <c r="O109" i="4"/>
  <c r="P109" i="4" s="1"/>
  <c r="O293" i="4"/>
  <c r="P293" i="4" s="1"/>
  <c r="O285" i="4"/>
  <c r="P285" i="4" s="1"/>
  <c r="O277" i="4"/>
  <c r="P277" i="4" s="1"/>
  <c r="O269" i="4"/>
  <c r="P269" i="4" s="1"/>
  <c r="O261" i="4"/>
  <c r="P261" i="4" s="1"/>
  <c r="O253" i="4"/>
  <c r="P253" i="4" s="1"/>
  <c r="O241" i="4"/>
  <c r="P241" i="4" s="1"/>
  <c r="O233" i="4"/>
  <c r="P233" i="4" s="1"/>
  <c r="O225" i="4"/>
  <c r="P225" i="4" s="1"/>
  <c r="O217" i="4"/>
  <c r="P217" i="4" s="1"/>
  <c r="O209" i="4"/>
  <c r="P209" i="4" s="1"/>
  <c r="O201" i="4"/>
  <c r="P201" i="4" s="1"/>
  <c r="O193" i="4"/>
  <c r="P193" i="4" s="1"/>
  <c r="O185" i="4"/>
  <c r="P185" i="4" s="1"/>
  <c r="O177" i="4"/>
  <c r="P177" i="4" s="1"/>
  <c r="O169" i="4"/>
  <c r="P169" i="4" s="1"/>
  <c r="O161" i="4"/>
  <c r="P161" i="4" s="1"/>
  <c r="O153" i="4"/>
  <c r="P153" i="4" s="1"/>
  <c r="O145" i="4"/>
  <c r="P145" i="4" s="1"/>
  <c r="O125" i="4"/>
  <c r="P125" i="4" s="1"/>
  <c r="O101" i="4"/>
  <c r="P101" i="4" s="1"/>
  <c r="O297" i="4"/>
  <c r="P297" i="4" s="1"/>
  <c r="O289" i="4"/>
  <c r="P289" i="4" s="1"/>
  <c r="O281" i="4"/>
  <c r="P281" i="4" s="1"/>
  <c r="O273" i="4"/>
  <c r="P273" i="4" s="1"/>
  <c r="O265" i="4"/>
  <c r="P265" i="4" s="1"/>
  <c r="O257" i="4"/>
  <c r="P257" i="4" s="1"/>
  <c r="O249" i="4"/>
  <c r="P249" i="4" s="1"/>
  <c r="O245" i="4"/>
  <c r="P245" i="4" s="1"/>
  <c r="O237" i="4"/>
  <c r="P237" i="4" s="1"/>
  <c r="O229" i="4"/>
  <c r="P229" i="4" s="1"/>
  <c r="O221" i="4"/>
  <c r="P221" i="4" s="1"/>
  <c r="O213" i="4"/>
  <c r="P213" i="4" s="1"/>
  <c r="O205" i="4"/>
  <c r="P205" i="4" s="1"/>
  <c r="O197" i="4"/>
  <c r="P197" i="4" s="1"/>
  <c r="O189" i="4"/>
  <c r="P189" i="4" s="1"/>
  <c r="O181" i="4"/>
  <c r="P181" i="4" s="1"/>
  <c r="O173" i="4"/>
  <c r="P173" i="4" s="1"/>
  <c r="O165" i="4"/>
  <c r="P165" i="4" s="1"/>
  <c r="O157" i="4"/>
  <c r="P157" i="4" s="1"/>
  <c r="O149" i="4"/>
  <c r="P149" i="4" s="1"/>
  <c r="O141" i="4"/>
  <c r="P141" i="4" s="1"/>
  <c r="O137" i="4"/>
  <c r="P137" i="4" s="1"/>
  <c r="O133" i="4"/>
  <c r="P133" i="4" s="1"/>
  <c r="O129" i="4"/>
  <c r="P129" i="4" s="1"/>
  <c r="O121" i="4"/>
  <c r="P121" i="4" s="1"/>
  <c r="O117" i="4"/>
  <c r="P117" i="4" s="1"/>
  <c r="O113" i="4"/>
  <c r="P113" i="4" s="1"/>
  <c r="O105" i="4"/>
  <c r="P105" i="4" s="1"/>
  <c r="O93" i="4"/>
  <c r="P93" i="4" s="1"/>
  <c r="O85" i="4"/>
  <c r="P85" i="4" s="1"/>
  <c r="O77" i="4"/>
  <c r="P77" i="4" s="1"/>
  <c r="O69" i="4"/>
  <c r="P69" i="4" s="1"/>
  <c r="O61" i="4"/>
  <c r="P61" i="4" s="1"/>
  <c r="O53" i="4"/>
  <c r="P53" i="4" s="1"/>
  <c r="O45" i="4"/>
  <c r="P45" i="4" s="1"/>
  <c r="O37" i="4"/>
  <c r="P37" i="4" s="1"/>
  <c r="O29" i="4"/>
  <c r="P29" i="4" s="1"/>
  <c r="O21" i="4"/>
  <c r="P21" i="4" s="1"/>
  <c r="O13" i="4"/>
  <c r="P13" i="4" s="1"/>
  <c r="O5" i="4"/>
  <c r="P5" i="4" s="1"/>
  <c r="Z296" i="4"/>
  <c r="O296" i="4"/>
  <c r="P296" i="4" s="1"/>
  <c r="O292" i="4"/>
  <c r="P292" i="4" s="1"/>
  <c r="Z288" i="4"/>
  <c r="O288" i="4"/>
  <c r="P288" i="4" s="1"/>
  <c r="O284" i="4"/>
  <c r="P284" i="4" s="1"/>
  <c r="O280" i="4"/>
  <c r="P280" i="4" s="1"/>
  <c r="O276" i="4"/>
  <c r="P276" i="4" s="1"/>
  <c r="O272" i="4"/>
  <c r="P272" i="4" s="1"/>
  <c r="O268" i="4"/>
  <c r="P268" i="4" s="1"/>
  <c r="O264" i="4"/>
  <c r="P264" i="4" s="1"/>
  <c r="O260" i="4"/>
  <c r="P260" i="4" s="1"/>
  <c r="O256" i="4"/>
  <c r="P256" i="4" s="1"/>
  <c r="O252" i="4"/>
  <c r="P252" i="4" s="1"/>
  <c r="Z248" i="4"/>
  <c r="O248" i="4"/>
  <c r="P248" i="4" s="1"/>
  <c r="Z244" i="4"/>
  <c r="O244" i="4"/>
  <c r="P244" i="4" s="1"/>
  <c r="Z240" i="4"/>
  <c r="O240" i="4"/>
  <c r="P240" i="4" s="1"/>
  <c r="O236" i="4"/>
  <c r="P236" i="4" s="1"/>
  <c r="Z232" i="4"/>
  <c r="O232" i="4"/>
  <c r="P232" i="4" s="1"/>
  <c r="O228" i="4"/>
  <c r="P228" i="4" s="1"/>
  <c r="Z224" i="4"/>
  <c r="O224" i="4"/>
  <c r="P224" i="4" s="1"/>
  <c r="O220" i="4"/>
  <c r="P220" i="4" s="1"/>
  <c r="O216" i="4"/>
  <c r="P216" i="4" s="1"/>
  <c r="Z212" i="4"/>
  <c r="O212" i="4"/>
  <c r="P212" i="4" s="1"/>
  <c r="Z204" i="4"/>
  <c r="O204" i="4"/>
  <c r="P204" i="4" s="1"/>
  <c r="Z200" i="4"/>
  <c r="O200" i="4"/>
  <c r="P200" i="4" s="1"/>
  <c r="Z196" i="4"/>
  <c r="O196" i="4"/>
  <c r="P196" i="4" s="1"/>
  <c r="O192" i="4"/>
  <c r="P192" i="4" s="1"/>
  <c r="O188" i="4"/>
  <c r="P188" i="4" s="1"/>
  <c r="O184" i="4"/>
  <c r="P184" i="4" s="1"/>
  <c r="Z180" i="4"/>
  <c r="O180" i="4"/>
  <c r="P180" i="4" s="1"/>
  <c r="O176" i="4"/>
  <c r="P176" i="4" s="1"/>
  <c r="O172" i="4"/>
  <c r="P172" i="4" s="1"/>
  <c r="Z168" i="4"/>
  <c r="O168" i="4"/>
  <c r="P168" i="4" s="1"/>
  <c r="Z164" i="4"/>
  <c r="O164" i="4"/>
  <c r="P164" i="4" s="1"/>
  <c r="Z160" i="4"/>
  <c r="O160" i="4"/>
  <c r="P160" i="4" s="1"/>
  <c r="O156" i="4"/>
  <c r="P156" i="4" s="1"/>
  <c r="Z152" i="4"/>
  <c r="O152" i="4"/>
  <c r="P152" i="4" s="1"/>
  <c r="Z148" i="4"/>
  <c r="O148" i="4"/>
  <c r="P148" i="4" s="1"/>
  <c r="Z144" i="4"/>
  <c r="O144" i="4"/>
  <c r="P144" i="4" s="1"/>
  <c r="Z140" i="4"/>
  <c r="O140" i="4"/>
  <c r="P140" i="4" s="1"/>
  <c r="Z136" i="4"/>
  <c r="O136" i="4"/>
  <c r="P136" i="4" s="1"/>
  <c r="Z132" i="4"/>
  <c r="O132" i="4"/>
  <c r="P132" i="4" s="1"/>
  <c r="Z128" i="4"/>
  <c r="O128" i="4"/>
  <c r="P128" i="4" s="1"/>
  <c r="Z124" i="4"/>
  <c r="O124" i="4"/>
  <c r="P124" i="4" s="1"/>
  <c r="Z120" i="4"/>
  <c r="O120" i="4"/>
  <c r="P120" i="4" s="1"/>
  <c r="O116" i="4"/>
  <c r="P116" i="4" s="1"/>
  <c r="O112" i="4"/>
  <c r="P112" i="4" s="1"/>
  <c r="Z104" i="4"/>
  <c r="O104" i="4"/>
  <c r="P104" i="4" s="1"/>
  <c r="Z100" i="4"/>
  <c r="O100" i="4"/>
  <c r="P100" i="4" s="1"/>
  <c r="Z96" i="4"/>
  <c r="O96" i="4"/>
  <c r="P96" i="4" s="1"/>
  <c r="O92" i="4"/>
  <c r="P92" i="4" s="1"/>
  <c r="Z88" i="4"/>
  <c r="O88" i="4"/>
  <c r="P88" i="4" s="1"/>
  <c r="Z84" i="4"/>
  <c r="O84" i="4"/>
  <c r="P84" i="4" s="1"/>
  <c r="O80" i="4"/>
  <c r="P80" i="4" s="1"/>
  <c r="O76" i="4"/>
  <c r="P76" i="4" s="1"/>
  <c r="Z72" i="4"/>
  <c r="O72" i="4"/>
  <c r="P72" i="4" s="1"/>
  <c r="O68" i="4"/>
  <c r="P68" i="4" s="1"/>
  <c r="Z64" i="4"/>
  <c r="O64" i="4"/>
  <c r="P64" i="4" s="1"/>
  <c r="O60" i="4"/>
  <c r="P60" i="4" s="1"/>
  <c r="O56" i="4"/>
  <c r="P56" i="4" s="1"/>
  <c r="Z52" i="4"/>
  <c r="O52" i="4"/>
  <c r="P52" i="4" s="1"/>
  <c r="Z48" i="4"/>
  <c r="O48" i="4"/>
  <c r="P48" i="4" s="1"/>
  <c r="Z44" i="4"/>
  <c r="O44" i="4"/>
  <c r="P44" i="4" s="1"/>
  <c r="O40" i="4"/>
  <c r="P40" i="4" s="1"/>
  <c r="O36" i="4"/>
  <c r="P36" i="4" s="1"/>
  <c r="Z32" i="4"/>
  <c r="O32" i="4"/>
  <c r="P32" i="4" s="1"/>
  <c r="Z28" i="4"/>
  <c r="O28" i="4"/>
  <c r="P28" i="4" s="1"/>
  <c r="Z24" i="4"/>
  <c r="O24" i="4"/>
  <c r="P24" i="4" s="1"/>
  <c r="Z20" i="4"/>
  <c r="O20" i="4"/>
  <c r="P20" i="4" s="1"/>
  <c r="Z16" i="4"/>
  <c r="O16" i="4"/>
  <c r="P16" i="4" s="1"/>
  <c r="Z12" i="4"/>
  <c r="O12" i="4"/>
  <c r="P12" i="4" s="1"/>
  <c r="Z8" i="4"/>
  <c r="O8" i="4"/>
  <c r="P8" i="4" s="1"/>
  <c r="O97" i="4"/>
  <c r="P97" i="4" s="1"/>
  <c r="O89" i="4"/>
  <c r="P89" i="4" s="1"/>
  <c r="O81" i="4"/>
  <c r="P81" i="4" s="1"/>
  <c r="O73" i="4"/>
  <c r="P73" i="4" s="1"/>
  <c r="O65" i="4"/>
  <c r="P65" i="4" s="1"/>
  <c r="O57" i="4"/>
  <c r="P57" i="4" s="1"/>
  <c r="O49" i="4"/>
  <c r="P49" i="4" s="1"/>
  <c r="O41" i="4"/>
  <c r="P41" i="4" s="1"/>
  <c r="O33" i="4"/>
  <c r="P33" i="4" s="1"/>
  <c r="O25" i="4"/>
  <c r="P25" i="4" s="1"/>
  <c r="O17" i="4"/>
  <c r="P17" i="4" s="1"/>
  <c r="O9" i="4"/>
  <c r="P9" i="4" s="1"/>
  <c r="O295" i="4"/>
  <c r="P295" i="4" s="1"/>
  <c r="O291" i="4"/>
  <c r="P291" i="4" s="1"/>
  <c r="O287" i="4"/>
  <c r="P287" i="4" s="1"/>
  <c r="O283" i="4"/>
  <c r="P283" i="4" s="1"/>
  <c r="O279" i="4"/>
  <c r="P279" i="4" s="1"/>
  <c r="O275" i="4"/>
  <c r="P275" i="4" s="1"/>
  <c r="O271" i="4"/>
  <c r="P271" i="4" s="1"/>
  <c r="O267" i="4"/>
  <c r="P267" i="4" s="1"/>
  <c r="O263" i="4"/>
  <c r="P263" i="4" s="1"/>
  <c r="O259" i="4"/>
  <c r="P259" i="4" s="1"/>
  <c r="O255" i="4"/>
  <c r="P255" i="4" s="1"/>
  <c r="O251" i="4"/>
  <c r="P251" i="4" s="1"/>
  <c r="O247" i="4"/>
  <c r="P247" i="4" s="1"/>
  <c r="O243" i="4"/>
  <c r="P243" i="4" s="1"/>
  <c r="O239" i="4"/>
  <c r="P239" i="4" s="1"/>
  <c r="O235" i="4"/>
  <c r="P235" i="4" s="1"/>
  <c r="O231" i="4"/>
  <c r="P231" i="4" s="1"/>
  <c r="O227" i="4"/>
  <c r="P227" i="4" s="1"/>
  <c r="O223" i="4"/>
  <c r="P223" i="4" s="1"/>
  <c r="O219" i="4"/>
  <c r="P219" i="4" s="1"/>
  <c r="O215" i="4"/>
  <c r="P215" i="4" s="1"/>
  <c r="O211" i="4"/>
  <c r="P211" i="4" s="1"/>
  <c r="O207" i="4"/>
  <c r="P207" i="4" s="1"/>
  <c r="O203" i="4"/>
  <c r="P203" i="4" s="1"/>
  <c r="O199" i="4"/>
  <c r="P199" i="4" s="1"/>
  <c r="O195" i="4"/>
  <c r="P195" i="4" s="1"/>
  <c r="O191" i="4"/>
  <c r="P191" i="4" s="1"/>
  <c r="O187" i="4"/>
  <c r="P187" i="4" s="1"/>
  <c r="O183" i="4"/>
  <c r="P183" i="4" s="1"/>
  <c r="O179" i="4"/>
  <c r="P179" i="4" s="1"/>
  <c r="O175" i="4"/>
  <c r="P175" i="4" s="1"/>
  <c r="O171" i="4"/>
  <c r="P171" i="4" s="1"/>
  <c r="O167" i="4"/>
  <c r="P167" i="4" s="1"/>
  <c r="O163" i="4"/>
  <c r="P163" i="4" s="1"/>
  <c r="O159" i="4"/>
  <c r="P159" i="4" s="1"/>
  <c r="O155" i="4"/>
  <c r="P155" i="4" s="1"/>
  <c r="O151" i="4"/>
  <c r="P151" i="4" s="1"/>
  <c r="O147" i="4"/>
  <c r="P147" i="4" s="1"/>
  <c r="O143" i="4"/>
  <c r="P143" i="4" s="1"/>
  <c r="O139" i="4"/>
  <c r="P139" i="4" s="1"/>
  <c r="O135" i="4"/>
  <c r="P135" i="4" s="1"/>
  <c r="O131" i="4"/>
  <c r="P131" i="4" s="1"/>
  <c r="O127" i="4"/>
  <c r="P127" i="4" s="1"/>
  <c r="O123" i="4"/>
  <c r="P123" i="4" s="1"/>
  <c r="O119" i="4"/>
  <c r="P119" i="4" s="1"/>
  <c r="O115" i="4"/>
  <c r="P115" i="4" s="1"/>
  <c r="O111" i="4"/>
  <c r="P111" i="4" s="1"/>
  <c r="O107" i="4"/>
  <c r="P107" i="4" s="1"/>
  <c r="O103" i="4"/>
  <c r="P103" i="4" s="1"/>
  <c r="O99" i="4"/>
  <c r="P99" i="4" s="1"/>
  <c r="O95" i="4"/>
  <c r="P95" i="4" s="1"/>
  <c r="O91" i="4"/>
  <c r="P91" i="4" s="1"/>
  <c r="O87" i="4"/>
  <c r="P87" i="4" s="1"/>
  <c r="O83" i="4"/>
  <c r="P83" i="4" s="1"/>
  <c r="O79" i="4"/>
  <c r="P79" i="4" s="1"/>
  <c r="O75" i="4"/>
  <c r="P75" i="4" s="1"/>
  <c r="O71" i="4"/>
  <c r="P71" i="4" s="1"/>
  <c r="O67" i="4"/>
  <c r="P67" i="4" s="1"/>
  <c r="O63" i="4"/>
  <c r="P63" i="4" s="1"/>
  <c r="O59" i="4"/>
  <c r="P59" i="4" s="1"/>
  <c r="O55" i="4"/>
  <c r="P55" i="4" s="1"/>
  <c r="O51" i="4"/>
  <c r="P51" i="4" s="1"/>
  <c r="O47" i="4"/>
  <c r="P47" i="4" s="1"/>
  <c r="O43" i="4"/>
  <c r="P43" i="4" s="1"/>
  <c r="O39" i="4"/>
  <c r="P39" i="4" s="1"/>
  <c r="O35" i="4"/>
  <c r="P35" i="4" s="1"/>
  <c r="O31" i="4"/>
  <c r="P31" i="4" s="1"/>
  <c r="O27" i="4"/>
  <c r="P27" i="4" s="1"/>
  <c r="O23" i="4"/>
  <c r="P23" i="4" s="1"/>
  <c r="O19" i="4"/>
  <c r="P19" i="4" s="1"/>
  <c r="O15" i="4"/>
  <c r="P15" i="4" s="1"/>
  <c r="O11" i="4"/>
  <c r="P11" i="4" s="1"/>
  <c r="O7" i="4"/>
  <c r="P7" i="4" s="1"/>
  <c r="AS295" i="4"/>
  <c r="AS291" i="4"/>
  <c r="AS287" i="4"/>
  <c r="AS283" i="4"/>
  <c r="AS279" i="4"/>
  <c r="AS275" i="4"/>
  <c r="AS271" i="4"/>
  <c r="AS267" i="4"/>
  <c r="AS263" i="4"/>
  <c r="AS259" i="4"/>
  <c r="AS255" i="4"/>
  <c r="AS251" i="4"/>
  <c r="AS247" i="4"/>
  <c r="AS243" i="4"/>
  <c r="AS239" i="4"/>
  <c r="AS235" i="4"/>
  <c r="AS231" i="4"/>
  <c r="AS227" i="4"/>
  <c r="AS223" i="4"/>
  <c r="AS219" i="4"/>
  <c r="AS215" i="4"/>
  <c r="AS211" i="4"/>
  <c r="AS207" i="4"/>
  <c r="AS203" i="4"/>
  <c r="AS199" i="4"/>
  <c r="AS195" i="4"/>
  <c r="AS191" i="4"/>
  <c r="AS187" i="4"/>
  <c r="AS183" i="4"/>
  <c r="AS179" i="4"/>
  <c r="AS175" i="4"/>
  <c r="AS171" i="4"/>
  <c r="AS167" i="4"/>
  <c r="AS163" i="4"/>
  <c r="AS159" i="4"/>
  <c r="AS155" i="4"/>
  <c r="AS151" i="4"/>
  <c r="AS147" i="4"/>
  <c r="AS143" i="4"/>
  <c r="AS139" i="4"/>
  <c r="AS135" i="4"/>
  <c r="AS131" i="4"/>
  <c r="AS127" i="4"/>
  <c r="AS123" i="4"/>
  <c r="AS119" i="4"/>
  <c r="AS115" i="4"/>
  <c r="AS111" i="4"/>
  <c r="AS107" i="4"/>
  <c r="AS103" i="4"/>
  <c r="AS99" i="4"/>
  <c r="AS95" i="4"/>
  <c r="AS91" i="4"/>
  <c r="AS87" i="4"/>
  <c r="AS83" i="4"/>
  <c r="AS79" i="4"/>
  <c r="AS75" i="4"/>
  <c r="AS71" i="4"/>
  <c r="AS67" i="4"/>
  <c r="AS63" i="4"/>
  <c r="AS59" i="4"/>
  <c r="AS55" i="4"/>
  <c r="AS51" i="4"/>
  <c r="AS47" i="4"/>
  <c r="AS43" i="4"/>
  <c r="AS39" i="4"/>
  <c r="AS35" i="4"/>
  <c r="AS31" i="4"/>
  <c r="AS27" i="4"/>
  <c r="AS23" i="4"/>
  <c r="AS19" i="4"/>
  <c r="AS15" i="4"/>
  <c r="AS11" i="4"/>
  <c r="AS7" i="4"/>
  <c r="AS297" i="4"/>
  <c r="AS289" i="4"/>
  <c r="AS281" i="4"/>
  <c r="AS277" i="4"/>
  <c r="AS269" i="4"/>
  <c r="AS261" i="4"/>
  <c r="AS253" i="4"/>
  <c r="AS249" i="4"/>
  <c r="AS241" i="4"/>
  <c r="AS233" i="4"/>
  <c r="AS225" i="4"/>
  <c r="AS221" i="4"/>
  <c r="AS213" i="4"/>
  <c r="AS209" i="4"/>
  <c r="AS201" i="4"/>
  <c r="AS193" i="4"/>
  <c r="AS189" i="4"/>
  <c r="AS181" i="4"/>
  <c r="AS177" i="4"/>
  <c r="AS169" i="4"/>
  <c r="AS165" i="4"/>
  <c r="AS157" i="4"/>
  <c r="AS153" i="4"/>
  <c r="AS145" i="4"/>
  <c r="AS137" i="4"/>
  <c r="AS133" i="4"/>
  <c r="AS125" i="4"/>
  <c r="AS121" i="4"/>
  <c r="AS113" i="4"/>
  <c r="AS105" i="4"/>
  <c r="AS101" i="4"/>
  <c r="AS93" i="4"/>
  <c r="AS89" i="4"/>
  <c r="AS81" i="4"/>
  <c r="AS73" i="4"/>
  <c r="AS65" i="4"/>
  <c r="AS61" i="4"/>
  <c r="AS53" i="4"/>
  <c r="AS45" i="4"/>
  <c r="AS29" i="4"/>
  <c r="AS293" i="4"/>
  <c r="AS285" i="4"/>
  <c r="AS273" i="4"/>
  <c r="AS265" i="4"/>
  <c r="AS257" i="4"/>
  <c r="AS245" i="4"/>
  <c r="AS237" i="4"/>
  <c r="AS229" i="4"/>
  <c r="AS217" i="4"/>
  <c r="AS205" i="4"/>
  <c r="AS197" i="4"/>
  <c r="AS185" i="4"/>
  <c r="AS173" i="4"/>
  <c r="AS161" i="4"/>
  <c r="AS149" i="4"/>
  <c r="AS141" i="4"/>
  <c r="AS129" i="4"/>
  <c r="AS117" i="4"/>
  <c r="AS109" i="4"/>
  <c r="AS97" i="4"/>
  <c r="AS85" i="4"/>
  <c r="AS77" i="4"/>
  <c r="AS69" i="4"/>
  <c r="AS57" i="4"/>
  <c r="AS49" i="4"/>
  <c r="AS41" i="4"/>
  <c r="AS37" i="4"/>
  <c r="AS33" i="4"/>
  <c r="AS25" i="4"/>
  <c r="AS21" i="4"/>
  <c r="AS17" i="4"/>
  <c r="AS13" i="4"/>
  <c r="AS9" i="4"/>
  <c r="AS5" i="4"/>
  <c r="AI296" i="4"/>
  <c r="AJ296" i="4" s="1"/>
  <c r="AS296" i="4"/>
  <c r="AI288" i="4"/>
  <c r="AJ288" i="4" s="1"/>
  <c r="AS288" i="4"/>
  <c r="AI280" i="4"/>
  <c r="AJ280" i="4" s="1"/>
  <c r="AS280" i="4"/>
  <c r="AI272" i="4"/>
  <c r="AJ272" i="4" s="1"/>
  <c r="AS272" i="4"/>
  <c r="AI264" i="4"/>
  <c r="AJ264" i="4" s="1"/>
  <c r="AS264" i="4"/>
  <c r="AI256" i="4"/>
  <c r="AJ256" i="4" s="1"/>
  <c r="AS256" i="4"/>
  <c r="AI248" i="4"/>
  <c r="AJ248" i="4" s="1"/>
  <c r="AS248" i="4"/>
  <c r="AI240" i="4"/>
  <c r="AJ240" i="4" s="1"/>
  <c r="AS240" i="4"/>
  <c r="AI232" i="4"/>
  <c r="AJ232" i="4" s="1"/>
  <c r="AS232" i="4"/>
  <c r="AI224" i="4"/>
  <c r="AJ224" i="4" s="1"/>
  <c r="AS224" i="4"/>
  <c r="AI216" i="4"/>
  <c r="AJ216" i="4" s="1"/>
  <c r="AS216" i="4"/>
  <c r="AI208" i="4"/>
  <c r="AJ208" i="4" s="1"/>
  <c r="AS208" i="4"/>
  <c r="AI200" i="4"/>
  <c r="AJ200" i="4" s="1"/>
  <c r="AS200" i="4"/>
  <c r="AI192" i="4"/>
  <c r="AJ192" i="4" s="1"/>
  <c r="AS192" i="4"/>
  <c r="AI184" i="4"/>
  <c r="AJ184" i="4" s="1"/>
  <c r="AS184" i="4"/>
  <c r="AI176" i="4"/>
  <c r="AJ176" i="4" s="1"/>
  <c r="AS176" i="4"/>
  <c r="AI168" i="4"/>
  <c r="AJ168" i="4" s="1"/>
  <c r="AS168" i="4"/>
  <c r="AI144" i="4"/>
  <c r="AJ144" i="4" s="1"/>
  <c r="AS144" i="4"/>
  <c r="AI136" i="4"/>
  <c r="AJ136" i="4" s="1"/>
  <c r="AS136" i="4"/>
  <c r="AI128" i="4"/>
  <c r="AJ128" i="4" s="1"/>
  <c r="AS128" i="4"/>
  <c r="AI120" i="4"/>
  <c r="AJ120" i="4" s="1"/>
  <c r="AS120" i="4"/>
  <c r="AI112" i="4"/>
  <c r="AJ112" i="4" s="1"/>
  <c r="AS112" i="4"/>
  <c r="AI104" i="4"/>
  <c r="AJ104" i="4" s="1"/>
  <c r="AS104" i="4"/>
  <c r="AI96" i="4"/>
  <c r="AJ96" i="4" s="1"/>
  <c r="AS96" i="4"/>
  <c r="AI88" i="4"/>
  <c r="AJ88" i="4" s="1"/>
  <c r="AS88" i="4"/>
  <c r="AI80" i="4"/>
  <c r="AJ80" i="4" s="1"/>
  <c r="AS80" i="4"/>
  <c r="AI72" i="4"/>
  <c r="AJ72" i="4" s="1"/>
  <c r="AS72" i="4"/>
  <c r="AI64" i="4"/>
  <c r="AJ64" i="4" s="1"/>
  <c r="AS64" i="4"/>
  <c r="AI56" i="4"/>
  <c r="AJ56" i="4" s="1"/>
  <c r="AS56" i="4"/>
  <c r="AI48" i="4"/>
  <c r="AJ48" i="4" s="1"/>
  <c r="AS48" i="4"/>
  <c r="AI40" i="4"/>
  <c r="AJ40" i="4" s="1"/>
  <c r="AS40" i="4"/>
  <c r="AI32" i="4"/>
  <c r="AJ32" i="4" s="1"/>
  <c r="AS32" i="4"/>
  <c r="AI24" i="4"/>
  <c r="AJ24" i="4" s="1"/>
  <c r="AS24" i="4"/>
  <c r="AI16" i="4"/>
  <c r="AJ16" i="4" s="1"/>
  <c r="AS16" i="4"/>
  <c r="AI8" i="4"/>
  <c r="AJ8" i="4" s="1"/>
  <c r="AS8" i="4"/>
  <c r="AS298" i="4"/>
  <c r="AS294" i="4"/>
  <c r="AS290" i="4"/>
  <c r="AS286" i="4"/>
  <c r="AS282" i="4"/>
  <c r="AS278" i="4"/>
  <c r="AS274" i="4"/>
  <c r="AS270" i="4"/>
  <c r="AS266" i="4"/>
  <c r="AS262" i="4"/>
  <c r="AS258" i="4"/>
  <c r="AS254" i="4"/>
  <c r="AS250" i="4"/>
  <c r="AS246" i="4"/>
  <c r="AS242" i="4"/>
  <c r="AS238" i="4"/>
  <c r="AS234" i="4"/>
  <c r="AS230" i="4"/>
  <c r="AS226" i="4"/>
  <c r="AS222" i="4"/>
  <c r="AS218" i="4"/>
  <c r="AS214" i="4"/>
  <c r="AS210" i="4"/>
  <c r="AS206" i="4"/>
  <c r="AS202" i="4"/>
  <c r="AS198" i="4"/>
  <c r="AS194" i="4"/>
  <c r="AS190" i="4"/>
  <c r="AS186" i="4"/>
  <c r="AS182" i="4"/>
  <c r="AS178" i="4"/>
  <c r="AS174" i="4"/>
  <c r="AS170" i="4"/>
  <c r="AS166" i="4"/>
  <c r="AS162" i="4"/>
  <c r="AS158" i="4"/>
  <c r="AS154" i="4"/>
  <c r="AS150" i="4"/>
  <c r="AS146" i="4"/>
  <c r="AS142" i="4"/>
  <c r="AS138" i="4"/>
  <c r="AS134" i="4"/>
  <c r="AS130" i="4"/>
  <c r="AS126" i="4"/>
  <c r="AS122" i="4"/>
  <c r="AS118" i="4"/>
  <c r="AS114" i="4"/>
  <c r="AS110" i="4"/>
  <c r="AS106" i="4"/>
  <c r="AS102" i="4"/>
  <c r="AS98" i="4"/>
  <c r="AS94" i="4"/>
  <c r="AS90" i="4"/>
  <c r="AS86" i="4"/>
  <c r="AS82" i="4"/>
  <c r="AS78" i="4"/>
  <c r="AS74" i="4"/>
  <c r="AS70" i="4"/>
  <c r="AS66" i="4"/>
  <c r="AS62" i="4"/>
  <c r="AS58" i="4"/>
  <c r="AS54" i="4"/>
  <c r="AS50" i="4"/>
  <c r="AS46" i="4"/>
  <c r="AS42" i="4"/>
  <c r="AS38" i="4"/>
  <c r="AS34" i="4"/>
  <c r="AS30" i="4"/>
  <c r="AS26" i="4"/>
  <c r="AS22" i="4"/>
  <c r="AS18" i="4"/>
  <c r="AS14" i="4"/>
  <c r="AS10" i="4"/>
  <c r="AS6" i="4"/>
  <c r="AI292" i="4"/>
  <c r="AJ292" i="4" s="1"/>
  <c r="AS292" i="4"/>
  <c r="AI284" i="4"/>
  <c r="AJ284" i="4" s="1"/>
  <c r="AS284" i="4"/>
  <c r="AI276" i="4"/>
  <c r="AJ276" i="4" s="1"/>
  <c r="AS276" i="4"/>
  <c r="AI268" i="4"/>
  <c r="AJ268" i="4" s="1"/>
  <c r="AS268" i="4"/>
  <c r="AI260" i="4"/>
  <c r="AJ260" i="4" s="1"/>
  <c r="AS260" i="4"/>
  <c r="AI252" i="4"/>
  <c r="AJ252" i="4" s="1"/>
  <c r="AS252" i="4"/>
  <c r="AI244" i="4"/>
  <c r="AJ244" i="4" s="1"/>
  <c r="AS244" i="4"/>
  <c r="AI236" i="4"/>
  <c r="AJ236" i="4" s="1"/>
  <c r="AS236" i="4"/>
  <c r="AI228" i="4"/>
  <c r="AJ228" i="4" s="1"/>
  <c r="AS228" i="4"/>
  <c r="AI220" i="4"/>
  <c r="AJ220" i="4" s="1"/>
  <c r="AS220" i="4"/>
  <c r="AI212" i="4"/>
  <c r="AJ212" i="4" s="1"/>
  <c r="AS212" i="4"/>
  <c r="AI204" i="4"/>
  <c r="AJ204" i="4" s="1"/>
  <c r="AS204" i="4"/>
  <c r="AI196" i="4"/>
  <c r="AJ196" i="4" s="1"/>
  <c r="AS196" i="4"/>
  <c r="AI188" i="4"/>
  <c r="AJ188" i="4" s="1"/>
  <c r="AS188" i="4"/>
  <c r="AI180" i="4"/>
  <c r="AJ180" i="4" s="1"/>
  <c r="AS180" i="4"/>
  <c r="AI172" i="4"/>
  <c r="AJ172" i="4" s="1"/>
  <c r="AS172" i="4"/>
  <c r="AT172" i="4" s="1"/>
  <c r="AI164" i="4"/>
  <c r="AJ164" i="4" s="1"/>
  <c r="AS164" i="4"/>
  <c r="AI160" i="4"/>
  <c r="AJ160" i="4" s="1"/>
  <c r="AS160" i="4"/>
  <c r="AI156" i="4"/>
  <c r="AJ156" i="4" s="1"/>
  <c r="AS156" i="4"/>
  <c r="AI152" i="4"/>
  <c r="AJ152" i="4" s="1"/>
  <c r="AS152" i="4"/>
  <c r="AI148" i="4"/>
  <c r="AJ148" i="4" s="1"/>
  <c r="AS148" i="4"/>
  <c r="AI140" i="4"/>
  <c r="AJ140" i="4" s="1"/>
  <c r="AS140" i="4"/>
  <c r="AI132" i="4"/>
  <c r="AJ132" i="4" s="1"/>
  <c r="AS132" i="4"/>
  <c r="AI124" i="4"/>
  <c r="AJ124" i="4" s="1"/>
  <c r="AS124" i="4"/>
  <c r="AI116" i="4"/>
  <c r="AJ116" i="4" s="1"/>
  <c r="AS116" i="4"/>
  <c r="AI108" i="4"/>
  <c r="AJ108" i="4" s="1"/>
  <c r="AS108" i="4"/>
  <c r="AI100" i="4"/>
  <c r="AJ100" i="4" s="1"/>
  <c r="AS100" i="4"/>
  <c r="AI92" i="4"/>
  <c r="AJ92" i="4" s="1"/>
  <c r="AS92" i="4"/>
  <c r="AI84" i="4"/>
  <c r="AJ84" i="4" s="1"/>
  <c r="AS84" i="4"/>
  <c r="AI76" i="4"/>
  <c r="AJ76" i="4" s="1"/>
  <c r="AS76" i="4"/>
  <c r="AI68" i="4"/>
  <c r="AJ68" i="4" s="1"/>
  <c r="AS68" i="4"/>
  <c r="AI60" i="4"/>
  <c r="AJ60" i="4" s="1"/>
  <c r="AS60" i="4"/>
  <c r="AI52" i="4"/>
  <c r="AJ52" i="4" s="1"/>
  <c r="AS52" i="4"/>
  <c r="AI44" i="4"/>
  <c r="AJ44" i="4" s="1"/>
  <c r="AS44" i="4"/>
  <c r="AI36" i="4"/>
  <c r="AJ36" i="4" s="1"/>
  <c r="AS36" i="4"/>
  <c r="AI28" i="4"/>
  <c r="AJ28" i="4" s="1"/>
  <c r="AS28" i="4"/>
  <c r="AI20" i="4"/>
  <c r="AJ20" i="4" s="1"/>
  <c r="AS20" i="4"/>
  <c r="AI12" i="4"/>
  <c r="AJ12" i="4" s="1"/>
  <c r="AS12" i="4"/>
  <c r="AS4" i="4"/>
  <c r="AI93" i="4"/>
  <c r="AJ93" i="4" s="1"/>
  <c r="AI293" i="4"/>
  <c r="AJ293" i="4" s="1"/>
  <c r="AI285" i="4"/>
  <c r="AJ285" i="4" s="1"/>
  <c r="AI277" i="4"/>
  <c r="AJ277" i="4" s="1"/>
  <c r="AI269" i="4"/>
  <c r="AJ269" i="4" s="1"/>
  <c r="AI261" i="4"/>
  <c r="AJ261" i="4" s="1"/>
  <c r="AI253" i="4"/>
  <c r="AJ253" i="4" s="1"/>
  <c r="AI245" i="4"/>
  <c r="AJ245" i="4" s="1"/>
  <c r="AI237" i="4"/>
  <c r="AJ237" i="4" s="1"/>
  <c r="AI229" i="4"/>
  <c r="AJ229" i="4" s="1"/>
  <c r="AI221" i="4"/>
  <c r="AJ221" i="4" s="1"/>
  <c r="AI209" i="4"/>
  <c r="AJ209" i="4" s="1"/>
  <c r="AI201" i="4"/>
  <c r="AJ201" i="4" s="1"/>
  <c r="AI193" i="4"/>
  <c r="AJ193" i="4" s="1"/>
  <c r="AI189" i="4"/>
  <c r="AJ189" i="4" s="1"/>
  <c r="AI177" i="4"/>
  <c r="AJ177" i="4" s="1"/>
  <c r="AI169" i="4"/>
  <c r="AJ169" i="4" s="1"/>
  <c r="AI161" i="4"/>
  <c r="AJ161" i="4" s="1"/>
  <c r="AI153" i="4"/>
  <c r="AJ153" i="4" s="1"/>
  <c r="AI145" i="4"/>
  <c r="AJ145" i="4" s="1"/>
  <c r="AI137" i="4"/>
  <c r="AJ137" i="4" s="1"/>
  <c r="AI129" i="4"/>
  <c r="AJ129" i="4" s="1"/>
  <c r="AI121" i="4"/>
  <c r="AJ121" i="4" s="1"/>
  <c r="AI113" i="4"/>
  <c r="AJ113" i="4" s="1"/>
  <c r="AI101" i="4"/>
  <c r="AJ101" i="4" s="1"/>
  <c r="AI297" i="4"/>
  <c r="AJ297" i="4" s="1"/>
  <c r="AI289" i="4"/>
  <c r="AJ289" i="4" s="1"/>
  <c r="AI281" i="4"/>
  <c r="AJ281" i="4" s="1"/>
  <c r="AI273" i="4"/>
  <c r="AJ273" i="4" s="1"/>
  <c r="AI265" i="4"/>
  <c r="AJ265" i="4" s="1"/>
  <c r="AI257" i="4"/>
  <c r="AJ257" i="4" s="1"/>
  <c r="AI249" i="4"/>
  <c r="AJ249" i="4" s="1"/>
  <c r="AI241" i="4"/>
  <c r="AJ241" i="4" s="1"/>
  <c r="AI233" i="4"/>
  <c r="AJ233" i="4" s="1"/>
  <c r="AI225" i="4"/>
  <c r="AJ225" i="4" s="1"/>
  <c r="AI217" i="4"/>
  <c r="AJ217" i="4" s="1"/>
  <c r="AI213" i="4"/>
  <c r="AJ213" i="4" s="1"/>
  <c r="AI205" i="4"/>
  <c r="AJ205" i="4" s="1"/>
  <c r="AI197" i="4"/>
  <c r="AJ197" i="4" s="1"/>
  <c r="AI185" i="4"/>
  <c r="AJ185" i="4" s="1"/>
  <c r="AI181" i="4"/>
  <c r="AJ181" i="4" s="1"/>
  <c r="AI173" i="4"/>
  <c r="AJ173" i="4" s="1"/>
  <c r="AI165" i="4"/>
  <c r="AJ165" i="4" s="1"/>
  <c r="AI157" i="4"/>
  <c r="AJ157" i="4" s="1"/>
  <c r="AI149" i="4"/>
  <c r="AJ149" i="4" s="1"/>
  <c r="AI141" i="4"/>
  <c r="AJ141" i="4" s="1"/>
  <c r="AI133" i="4"/>
  <c r="AJ133" i="4" s="1"/>
  <c r="AI125" i="4"/>
  <c r="AJ125" i="4" s="1"/>
  <c r="AI117" i="4"/>
  <c r="AJ117" i="4" s="1"/>
  <c r="AI109" i="4"/>
  <c r="AJ109" i="4" s="1"/>
  <c r="AI105" i="4"/>
  <c r="AJ105" i="4" s="1"/>
  <c r="AI97" i="4"/>
  <c r="AJ97" i="4" s="1"/>
  <c r="AI85" i="4"/>
  <c r="AJ85" i="4" s="1"/>
  <c r="AI77" i="4"/>
  <c r="AJ77" i="4" s="1"/>
  <c r="AI65" i="4"/>
  <c r="AJ65" i="4" s="1"/>
  <c r="AI57" i="4"/>
  <c r="AJ57" i="4" s="1"/>
  <c r="AI49" i="4"/>
  <c r="AJ49" i="4" s="1"/>
  <c r="AI41" i="4"/>
  <c r="AJ41" i="4" s="1"/>
  <c r="AI33" i="4"/>
  <c r="AJ33" i="4" s="1"/>
  <c r="AI25" i="4"/>
  <c r="AJ25" i="4" s="1"/>
  <c r="AI17" i="4"/>
  <c r="AJ17" i="4" s="1"/>
  <c r="AI9" i="4"/>
  <c r="AJ9" i="4" s="1"/>
  <c r="AI89" i="4"/>
  <c r="AJ89" i="4" s="1"/>
  <c r="AI81" i="4"/>
  <c r="AJ81" i="4" s="1"/>
  <c r="AI73" i="4"/>
  <c r="AJ73" i="4" s="1"/>
  <c r="AI69" i="4"/>
  <c r="AJ69" i="4" s="1"/>
  <c r="AI61" i="4"/>
  <c r="AJ61" i="4" s="1"/>
  <c r="AI53" i="4"/>
  <c r="AJ53" i="4" s="1"/>
  <c r="AI45" i="4"/>
  <c r="AJ45" i="4" s="1"/>
  <c r="AI37" i="4"/>
  <c r="AJ37" i="4" s="1"/>
  <c r="AI29" i="4"/>
  <c r="AJ29" i="4" s="1"/>
  <c r="AI21" i="4"/>
  <c r="AJ21" i="4" s="1"/>
  <c r="AI13" i="4"/>
  <c r="AJ13" i="4" s="1"/>
  <c r="AI5" i="4"/>
  <c r="AJ5" i="4" s="1"/>
  <c r="AI295" i="4"/>
  <c r="AJ295" i="4" s="1"/>
  <c r="AI291" i="4"/>
  <c r="AJ291" i="4" s="1"/>
  <c r="AI287" i="4"/>
  <c r="AJ287" i="4" s="1"/>
  <c r="AI283" i="4"/>
  <c r="AJ283" i="4" s="1"/>
  <c r="AI279" i="4"/>
  <c r="AJ279" i="4" s="1"/>
  <c r="AI275" i="4"/>
  <c r="AJ275" i="4" s="1"/>
  <c r="AI271" i="4"/>
  <c r="AJ271" i="4" s="1"/>
  <c r="AI267" i="4"/>
  <c r="AJ267" i="4" s="1"/>
  <c r="AI263" i="4"/>
  <c r="AJ263" i="4" s="1"/>
  <c r="AI259" i="4"/>
  <c r="AJ259" i="4" s="1"/>
  <c r="AI255" i="4"/>
  <c r="AJ255" i="4" s="1"/>
  <c r="AI251" i="4"/>
  <c r="AJ251" i="4" s="1"/>
  <c r="AI247" i="4"/>
  <c r="AJ247" i="4" s="1"/>
  <c r="AI243" i="4"/>
  <c r="AJ243" i="4" s="1"/>
  <c r="AI239" i="4"/>
  <c r="AJ239" i="4" s="1"/>
  <c r="AI235" i="4"/>
  <c r="AJ235" i="4" s="1"/>
  <c r="AI231" i="4"/>
  <c r="AJ231" i="4" s="1"/>
  <c r="AI227" i="4"/>
  <c r="AJ227" i="4" s="1"/>
  <c r="AI223" i="4"/>
  <c r="AJ223" i="4" s="1"/>
  <c r="AI219" i="4"/>
  <c r="AJ219" i="4" s="1"/>
  <c r="AI215" i="4"/>
  <c r="AJ215" i="4" s="1"/>
  <c r="AI211" i="4"/>
  <c r="AJ211" i="4" s="1"/>
  <c r="AI207" i="4"/>
  <c r="AJ207" i="4" s="1"/>
  <c r="AI203" i="4"/>
  <c r="AJ203" i="4" s="1"/>
  <c r="AI199" i="4"/>
  <c r="AJ199" i="4" s="1"/>
  <c r="AI195" i="4"/>
  <c r="AJ195" i="4" s="1"/>
  <c r="AI191" i="4"/>
  <c r="AJ191" i="4" s="1"/>
  <c r="AI187" i="4"/>
  <c r="AJ187" i="4" s="1"/>
  <c r="AI183" i="4"/>
  <c r="AJ183" i="4" s="1"/>
  <c r="AI179" i="4"/>
  <c r="AJ179" i="4" s="1"/>
  <c r="AI175" i="4"/>
  <c r="AJ175" i="4" s="1"/>
  <c r="AI171" i="4"/>
  <c r="AJ171" i="4" s="1"/>
  <c r="AI167" i="4"/>
  <c r="AJ167" i="4" s="1"/>
  <c r="AI163" i="4"/>
  <c r="AJ163" i="4" s="1"/>
  <c r="AI159" i="4"/>
  <c r="AJ159" i="4" s="1"/>
  <c r="AI155" i="4"/>
  <c r="AJ155" i="4" s="1"/>
  <c r="AI151" i="4"/>
  <c r="AJ151" i="4" s="1"/>
  <c r="AI147" i="4"/>
  <c r="AJ147" i="4" s="1"/>
  <c r="AI143" i="4"/>
  <c r="AJ143" i="4" s="1"/>
  <c r="AI139" i="4"/>
  <c r="AJ139" i="4" s="1"/>
  <c r="AI135" i="4"/>
  <c r="AJ135" i="4" s="1"/>
  <c r="AI131" i="4"/>
  <c r="AJ131" i="4" s="1"/>
  <c r="AI127" i="4"/>
  <c r="AJ127" i="4" s="1"/>
  <c r="AI123" i="4"/>
  <c r="AJ123" i="4" s="1"/>
  <c r="AI119" i="4"/>
  <c r="AJ119" i="4" s="1"/>
  <c r="AI115" i="4"/>
  <c r="AJ115" i="4" s="1"/>
  <c r="AI111" i="4"/>
  <c r="AJ111" i="4" s="1"/>
  <c r="AI107" i="4"/>
  <c r="AJ107" i="4" s="1"/>
  <c r="AI103" i="4"/>
  <c r="AJ103" i="4" s="1"/>
  <c r="AI99" i="4"/>
  <c r="AJ99" i="4" s="1"/>
  <c r="AI95" i="4"/>
  <c r="AJ95" i="4" s="1"/>
  <c r="AI91" i="4"/>
  <c r="AJ91" i="4" s="1"/>
  <c r="AI87" i="4"/>
  <c r="AJ87" i="4" s="1"/>
  <c r="AI83" i="4"/>
  <c r="AJ83" i="4" s="1"/>
  <c r="AI79" i="4"/>
  <c r="AJ79" i="4" s="1"/>
  <c r="AI75" i="4"/>
  <c r="AJ75" i="4" s="1"/>
  <c r="AI71" i="4"/>
  <c r="AJ71" i="4" s="1"/>
  <c r="AI67" i="4"/>
  <c r="AJ67" i="4" s="1"/>
  <c r="AI63" i="4"/>
  <c r="AJ63" i="4" s="1"/>
  <c r="AI59" i="4"/>
  <c r="AJ59" i="4" s="1"/>
  <c r="AI55" i="4"/>
  <c r="AJ55" i="4" s="1"/>
  <c r="AI51" i="4"/>
  <c r="AJ51" i="4" s="1"/>
  <c r="AI47" i="4"/>
  <c r="AJ47" i="4" s="1"/>
  <c r="AI43" i="4"/>
  <c r="AJ43" i="4" s="1"/>
  <c r="AI39" i="4"/>
  <c r="AJ39" i="4" s="1"/>
  <c r="AI35" i="4"/>
  <c r="AJ35" i="4" s="1"/>
  <c r="AI31" i="4"/>
  <c r="AJ31" i="4" s="1"/>
  <c r="AI27" i="4"/>
  <c r="AJ27" i="4" s="1"/>
  <c r="AI23" i="4"/>
  <c r="AJ23" i="4" s="1"/>
  <c r="AI19" i="4"/>
  <c r="AJ19" i="4" s="1"/>
  <c r="AI15" i="4"/>
  <c r="AJ15" i="4" s="1"/>
  <c r="AI11" i="4"/>
  <c r="AJ11" i="4" s="1"/>
  <c r="AI7" i="4"/>
  <c r="AJ7" i="4" s="1"/>
  <c r="AI4" i="4"/>
  <c r="AJ4" i="4" s="1"/>
  <c r="AI298" i="4"/>
  <c r="AJ298" i="4" s="1"/>
  <c r="AI294" i="4"/>
  <c r="AJ294" i="4" s="1"/>
  <c r="AI290" i="4"/>
  <c r="AJ290" i="4" s="1"/>
  <c r="AI286" i="4"/>
  <c r="AJ286" i="4" s="1"/>
  <c r="AI282" i="4"/>
  <c r="AJ282" i="4" s="1"/>
  <c r="AI278" i="4"/>
  <c r="AJ278" i="4" s="1"/>
  <c r="AI274" i="4"/>
  <c r="AJ274" i="4" s="1"/>
  <c r="AI270" i="4"/>
  <c r="AJ270" i="4" s="1"/>
  <c r="AI266" i="4"/>
  <c r="AJ266" i="4" s="1"/>
  <c r="AI262" i="4"/>
  <c r="AJ262" i="4" s="1"/>
  <c r="AI258" i="4"/>
  <c r="AJ258" i="4" s="1"/>
  <c r="AI254" i="4"/>
  <c r="AJ254" i="4" s="1"/>
  <c r="AI250" i="4"/>
  <c r="AJ250" i="4" s="1"/>
  <c r="AI246" i="4"/>
  <c r="AJ246" i="4" s="1"/>
  <c r="AI242" i="4"/>
  <c r="AJ242" i="4" s="1"/>
  <c r="AI238" i="4"/>
  <c r="AJ238" i="4" s="1"/>
  <c r="AI234" i="4"/>
  <c r="AJ234" i="4" s="1"/>
  <c r="AI230" i="4"/>
  <c r="AJ230" i="4" s="1"/>
  <c r="AI226" i="4"/>
  <c r="AJ226" i="4" s="1"/>
  <c r="AI222" i="4"/>
  <c r="AJ222" i="4" s="1"/>
  <c r="AI218" i="4"/>
  <c r="AJ218" i="4" s="1"/>
  <c r="AI214" i="4"/>
  <c r="AJ214" i="4" s="1"/>
  <c r="AI210" i="4"/>
  <c r="AJ210" i="4" s="1"/>
  <c r="AI206" i="4"/>
  <c r="AJ206" i="4" s="1"/>
  <c r="AI202" i="4"/>
  <c r="AJ202" i="4" s="1"/>
  <c r="AI198" i="4"/>
  <c r="AJ198" i="4" s="1"/>
  <c r="AI194" i="4"/>
  <c r="AJ194" i="4" s="1"/>
  <c r="AI190" i="4"/>
  <c r="AJ190" i="4" s="1"/>
  <c r="AI186" i="4"/>
  <c r="AJ186" i="4" s="1"/>
  <c r="AI182" i="4"/>
  <c r="AJ182" i="4" s="1"/>
  <c r="AI178" i="4"/>
  <c r="AJ178" i="4" s="1"/>
  <c r="AI174" i="4"/>
  <c r="AJ174" i="4" s="1"/>
  <c r="AI170" i="4"/>
  <c r="AJ170" i="4" s="1"/>
  <c r="AI166" i="4"/>
  <c r="AJ166" i="4" s="1"/>
  <c r="AI162" i="4"/>
  <c r="AJ162" i="4" s="1"/>
  <c r="AI158" i="4"/>
  <c r="AJ158" i="4" s="1"/>
  <c r="AI154" i="4"/>
  <c r="AJ154" i="4" s="1"/>
  <c r="AI150" i="4"/>
  <c r="AJ150" i="4" s="1"/>
  <c r="AI146" i="4"/>
  <c r="AJ146" i="4" s="1"/>
  <c r="AI142" i="4"/>
  <c r="AJ142" i="4" s="1"/>
  <c r="AI138" i="4"/>
  <c r="AJ138" i="4" s="1"/>
  <c r="AI134" i="4"/>
  <c r="AJ134" i="4" s="1"/>
  <c r="AI130" i="4"/>
  <c r="AJ130" i="4" s="1"/>
  <c r="AI126" i="4"/>
  <c r="AJ126" i="4" s="1"/>
  <c r="AI122" i="4"/>
  <c r="AJ122" i="4" s="1"/>
  <c r="AI118" i="4"/>
  <c r="AJ118" i="4" s="1"/>
  <c r="AI114" i="4"/>
  <c r="AJ114" i="4" s="1"/>
  <c r="AI110" i="4"/>
  <c r="AJ110" i="4" s="1"/>
  <c r="AI106" i="4"/>
  <c r="AJ106" i="4" s="1"/>
  <c r="AI102" i="4"/>
  <c r="AJ102" i="4" s="1"/>
  <c r="AI98" i="4"/>
  <c r="AJ98" i="4" s="1"/>
  <c r="AI94" i="4"/>
  <c r="AJ94" i="4" s="1"/>
  <c r="AI90" i="4"/>
  <c r="AJ90" i="4" s="1"/>
  <c r="AI86" i="4"/>
  <c r="AJ86" i="4" s="1"/>
  <c r="AI82" i="4"/>
  <c r="AJ82" i="4" s="1"/>
  <c r="AI78" i="4"/>
  <c r="AJ78" i="4" s="1"/>
  <c r="AI74" i="4"/>
  <c r="AJ74" i="4" s="1"/>
  <c r="AI70" i="4"/>
  <c r="AJ70" i="4" s="1"/>
  <c r="AI66" i="4"/>
  <c r="AJ66" i="4" s="1"/>
  <c r="AI62" i="4"/>
  <c r="AJ62" i="4" s="1"/>
  <c r="AI58" i="4"/>
  <c r="AJ58" i="4" s="1"/>
  <c r="AI54" i="4"/>
  <c r="AJ54" i="4" s="1"/>
  <c r="AI50" i="4"/>
  <c r="AJ50" i="4" s="1"/>
  <c r="AI46" i="4"/>
  <c r="AJ46" i="4" s="1"/>
  <c r="AI42" i="4"/>
  <c r="AJ42" i="4" s="1"/>
  <c r="AI38" i="4"/>
  <c r="AJ38" i="4" s="1"/>
  <c r="AI34" i="4"/>
  <c r="AJ34" i="4" s="1"/>
  <c r="AI30" i="4"/>
  <c r="AJ30" i="4" s="1"/>
  <c r="AI26" i="4"/>
  <c r="AJ26" i="4" s="1"/>
  <c r="AI22" i="4"/>
  <c r="AJ22" i="4" s="1"/>
  <c r="AI18" i="4"/>
  <c r="AJ18" i="4" s="1"/>
  <c r="AI14" i="4"/>
  <c r="AJ14" i="4" s="1"/>
  <c r="AI10" i="4"/>
  <c r="AJ10" i="4" s="1"/>
  <c r="AI6" i="4"/>
  <c r="AJ6" i="4" s="1"/>
  <c r="E276" i="4"/>
  <c r="E209" i="4"/>
  <c r="E201" i="4"/>
  <c r="E193" i="4"/>
  <c r="E185" i="4"/>
  <c r="E177" i="4"/>
  <c r="E169" i="4"/>
  <c r="E161" i="4"/>
  <c r="E153" i="4"/>
  <c r="E145" i="4"/>
  <c r="E141" i="4"/>
  <c r="E133" i="4"/>
  <c r="E125" i="4"/>
  <c r="E117" i="4"/>
  <c r="E109" i="4"/>
  <c r="E101" i="4"/>
  <c r="E93" i="4"/>
  <c r="E85" i="4"/>
  <c r="E77" i="4"/>
  <c r="E69" i="4"/>
  <c r="E61" i="4"/>
  <c r="E53" i="4"/>
  <c r="E45" i="4"/>
  <c r="E37" i="4"/>
  <c r="E29" i="4"/>
  <c r="E21" i="4"/>
  <c r="E13" i="4"/>
  <c r="E5" i="4"/>
  <c r="E296" i="4"/>
  <c r="E292" i="4"/>
  <c r="E288" i="4"/>
  <c r="E284" i="4"/>
  <c r="E280" i="4"/>
  <c r="E272" i="4"/>
  <c r="E205" i="4"/>
  <c r="E197" i="4"/>
  <c r="E189" i="4"/>
  <c r="E181" i="4"/>
  <c r="E173" i="4"/>
  <c r="E165" i="4"/>
  <c r="E157" i="4"/>
  <c r="E149" i="4"/>
  <c r="E137" i="4"/>
  <c r="E129" i="4"/>
  <c r="E121" i="4"/>
  <c r="E113" i="4"/>
  <c r="E105" i="4"/>
  <c r="E97" i="4"/>
  <c r="E89" i="4"/>
  <c r="E81" i="4"/>
  <c r="E73" i="4"/>
  <c r="E65" i="4"/>
  <c r="E57" i="4"/>
  <c r="E49" i="4"/>
  <c r="E41" i="4"/>
  <c r="E33" i="4"/>
  <c r="E25" i="4"/>
  <c r="E17" i="4"/>
  <c r="E9" i="4"/>
  <c r="E268" i="4"/>
  <c r="E264" i="4"/>
  <c r="E256" i="4"/>
  <c r="E248" i="4"/>
  <c r="E240" i="4"/>
  <c r="E232" i="4"/>
  <c r="E224" i="4"/>
  <c r="E216" i="4"/>
  <c r="E208" i="4"/>
  <c r="E200" i="4"/>
  <c r="E192" i="4"/>
  <c r="E184" i="4"/>
  <c r="E176" i="4"/>
  <c r="E168" i="4"/>
  <c r="E160" i="4"/>
  <c r="E152" i="4"/>
  <c r="E144" i="4"/>
  <c r="E136" i="4"/>
  <c r="E128" i="4"/>
  <c r="E120" i="4"/>
  <c r="E112" i="4"/>
  <c r="E104" i="4"/>
  <c r="E96" i="4"/>
  <c r="E88" i="4"/>
  <c r="E80" i="4"/>
  <c r="E72" i="4"/>
  <c r="E64" i="4"/>
  <c r="E56" i="4"/>
  <c r="E48" i="4"/>
  <c r="E40" i="4"/>
  <c r="E32" i="4"/>
  <c r="E28" i="4"/>
  <c r="E20" i="4"/>
  <c r="E12" i="4"/>
  <c r="E295" i="4"/>
  <c r="E291" i="4"/>
  <c r="E287" i="4"/>
  <c r="E283" i="4"/>
  <c r="E279" i="4"/>
  <c r="E275" i="4"/>
  <c r="E271" i="4"/>
  <c r="E267" i="4"/>
  <c r="E263" i="4"/>
  <c r="E259" i="4"/>
  <c r="E255" i="4"/>
  <c r="E251" i="4"/>
  <c r="E247" i="4"/>
  <c r="E243" i="4"/>
  <c r="E239" i="4"/>
  <c r="E235" i="4"/>
  <c r="E231" i="4"/>
  <c r="E227" i="4"/>
  <c r="E223" i="4"/>
  <c r="E219" i="4"/>
  <c r="E215" i="4"/>
  <c r="E211" i="4"/>
  <c r="E207" i="4"/>
  <c r="E203" i="4"/>
  <c r="E199" i="4"/>
  <c r="E195" i="4"/>
  <c r="E191" i="4"/>
  <c r="E187" i="4"/>
  <c r="E183" i="4"/>
  <c r="E179" i="4"/>
  <c r="E175" i="4"/>
  <c r="E171" i="4"/>
  <c r="E167" i="4"/>
  <c r="E163" i="4"/>
  <c r="E159" i="4"/>
  <c r="E155" i="4"/>
  <c r="E151" i="4"/>
  <c r="E147" i="4"/>
  <c r="E143" i="4"/>
  <c r="E139" i="4"/>
  <c r="E135" i="4"/>
  <c r="E131" i="4"/>
  <c r="E127" i="4"/>
  <c r="E123" i="4"/>
  <c r="E119" i="4"/>
  <c r="E115" i="4"/>
  <c r="E111" i="4"/>
  <c r="E107" i="4"/>
  <c r="E103" i="4"/>
  <c r="E99" i="4"/>
  <c r="E95" i="4"/>
  <c r="E91" i="4"/>
  <c r="E87" i="4"/>
  <c r="E83" i="4"/>
  <c r="E79" i="4"/>
  <c r="E75" i="4"/>
  <c r="E71" i="4"/>
  <c r="E67" i="4"/>
  <c r="E63" i="4"/>
  <c r="E59" i="4"/>
  <c r="E55" i="4"/>
  <c r="E51" i="4"/>
  <c r="E47" i="4"/>
  <c r="E43" i="4"/>
  <c r="E39" i="4"/>
  <c r="E35" i="4"/>
  <c r="E31" i="4"/>
  <c r="E27" i="4"/>
  <c r="E23" i="4"/>
  <c r="E19" i="4"/>
  <c r="E15" i="4"/>
  <c r="E11" i="4"/>
  <c r="E7" i="4"/>
  <c r="E260" i="4"/>
  <c r="E252" i="4"/>
  <c r="E244" i="4"/>
  <c r="E236" i="4"/>
  <c r="E228" i="4"/>
  <c r="E220" i="4"/>
  <c r="E212" i="4"/>
  <c r="E204" i="4"/>
  <c r="E196" i="4"/>
  <c r="E188" i="4"/>
  <c r="E180" i="4"/>
  <c r="E172" i="4"/>
  <c r="E164" i="4"/>
  <c r="E156" i="4"/>
  <c r="E148" i="4"/>
  <c r="E140" i="4"/>
  <c r="E132" i="4"/>
  <c r="E124" i="4"/>
  <c r="E116" i="4"/>
  <c r="E108" i="4"/>
  <c r="E100" i="4"/>
  <c r="E92" i="4"/>
  <c r="E84" i="4"/>
  <c r="E76" i="4"/>
  <c r="E68" i="4"/>
  <c r="E60" i="4"/>
  <c r="E52" i="4"/>
  <c r="E44" i="4"/>
  <c r="E36" i="4"/>
  <c r="E24" i="4"/>
  <c r="E16" i="4"/>
  <c r="E8" i="4"/>
  <c r="E213" i="4"/>
  <c r="E221" i="4"/>
  <c r="E217" i="4"/>
  <c r="E229" i="4"/>
  <c r="E225" i="4"/>
  <c r="E237" i="4"/>
  <c r="E233" i="4"/>
  <c r="E297" i="4"/>
  <c r="E293" i="4"/>
  <c r="E289" i="4"/>
  <c r="E285" i="4"/>
  <c r="E281" i="4"/>
  <c r="E277" i="4"/>
  <c r="E273" i="4"/>
  <c r="E269" i="4"/>
  <c r="E265" i="4"/>
  <c r="E261" i="4"/>
  <c r="E257" i="4"/>
  <c r="E253" i="4"/>
  <c r="E249" i="4"/>
  <c r="E245" i="4"/>
  <c r="E241" i="4"/>
  <c r="E298" i="4"/>
  <c r="E294" i="4"/>
  <c r="E290" i="4"/>
  <c r="E286" i="4"/>
  <c r="E282" i="4"/>
  <c r="E278" i="4"/>
  <c r="E274" i="4"/>
  <c r="E270" i="4"/>
  <c r="E266" i="4"/>
  <c r="E262" i="4"/>
  <c r="E258" i="4"/>
  <c r="E254" i="4"/>
  <c r="E250" i="4"/>
  <c r="E246" i="4"/>
  <c r="E242" i="4"/>
  <c r="E238" i="4"/>
  <c r="E234" i="4"/>
  <c r="E230" i="4"/>
  <c r="E226" i="4"/>
  <c r="E222" i="4"/>
  <c r="E218" i="4"/>
  <c r="E214" i="4"/>
  <c r="E210" i="4"/>
  <c r="E206" i="4"/>
  <c r="E202" i="4"/>
  <c r="E198" i="4"/>
  <c r="E194" i="4"/>
  <c r="E190" i="4"/>
  <c r="E186" i="4"/>
  <c r="E182" i="4"/>
  <c r="E178" i="4"/>
  <c r="E174" i="4"/>
  <c r="E170" i="4"/>
  <c r="E166" i="4"/>
  <c r="E162" i="4"/>
  <c r="E158" i="4"/>
  <c r="E154" i="4"/>
  <c r="E150" i="4"/>
  <c r="E146" i="4"/>
  <c r="E142" i="4"/>
  <c r="E138" i="4"/>
  <c r="E134" i="4"/>
  <c r="E130" i="4"/>
  <c r="E126" i="4"/>
  <c r="E122" i="4"/>
  <c r="E118" i="4"/>
  <c r="E114" i="4"/>
  <c r="E110" i="4"/>
  <c r="E106" i="4"/>
  <c r="E102" i="4"/>
  <c r="E98" i="4"/>
  <c r="E94" i="4"/>
  <c r="E90" i="4"/>
  <c r="E86" i="4"/>
  <c r="E82" i="4"/>
  <c r="E78" i="4"/>
  <c r="E74" i="4"/>
  <c r="E70" i="4"/>
  <c r="E66" i="4"/>
  <c r="E62" i="4"/>
  <c r="E58" i="4"/>
  <c r="E54" i="4"/>
  <c r="E50" i="4"/>
  <c r="E46" i="4"/>
  <c r="E42" i="4"/>
  <c r="E38" i="4"/>
  <c r="E34" i="4"/>
  <c r="E30" i="4"/>
  <c r="E26" i="4"/>
  <c r="E22" i="4"/>
  <c r="E18" i="4"/>
  <c r="E14" i="4"/>
  <c r="E10" i="4"/>
  <c r="E6" i="4"/>
  <c r="E4" i="4"/>
  <c r="C8" i="11"/>
  <c r="D8" i="11" s="1"/>
  <c r="S14" i="4"/>
  <c r="C7" i="11"/>
  <c r="AM10" i="4"/>
  <c r="AM14" i="4"/>
  <c r="AM9" i="4"/>
  <c r="AC10" i="4"/>
  <c r="AC14" i="4"/>
  <c r="C6" i="11"/>
  <c r="AC9" i="4"/>
  <c r="C5" i="11"/>
  <c r="S9" i="4"/>
  <c r="S10" i="4"/>
  <c r="C4" i="11"/>
  <c r="B4" i="11"/>
  <c r="D4" i="11" s="1"/>
  <c r="F4" i="11" s="1"/>
  <c r="D15" i="11" l="1"/>
  <c r="C15" i="11"/>
  <c r="D5" i="11"/>
  <c r="C14" i="11"/>
  <c r="D16" i="11"/>
  <c r="G16" i="11" s="1"/>
  <c r="D7" i="11"/>
  <c r="AT6" i="4"/>
  <c r="AT110" i="4"/>
  <c r="AT126" i="4"/>
  <c r="AT254" i="4"/>
  <c r="AT26" i="4"/>
  <c r="AT135" i="4"/>
  <c r="AT99" i="4"/>
  <c r="AT187" i="4"/>
  <c r="AT88" i="4"/>
  <c r="AT270" i="4"/>
  <c r="AT65" i="4"/>
  <c r="AT40" i="4"/>
  <c r="AT206" i="4"/>
  <c r="AT263" i="4"/>
  <c r="AT129" i="4"/>
  <c r="AT56" i="4"/>
  <c r="AT174" i="4"/>
  <c r="AT71" i="4"/>
  <c r="AT131" i="4"/>
  <c r="AT193" i="4"/>
  <c r="AT42" i="4"/>
  <c r="AT78" i="4"/>
  <c r="AT190" i="4"/>
  <c r="AT11" i="4"/>
  <c r="AT67" i="4"/>
  <c r="AT247" i="4"/>
  <c r="AT225" i="4"/>
  <c r="AT24" i="4"/>
  <c r="AT62" i="4"/>
  <c r="AT142" i="4"/>
  <c r="AT238" i="4"/>
  <c r="AT39" i="4"/>
  <c r="AT295" i="4"/>
  <c r="AT275" i="4"/>
  <c r="AT97" i="4"/>
  <c r="AT257" i="4"/>
  <c r="AT58" i="4"/>
  <c r="AT72" i="4"/>
  <c r="AT94" i="4"/>
  <c r="AT158" i="4"/>
  <c r="AT222" i="4"/>
  <c r="AT286" i="4"/>
  <c r="AT103" i="4"/>
  <c r="AT35" i="4"/>
  <c r="AT163" i="4"/>
  <c r="AT33" i="4"/>
  <c r="AT161" i="4"/>
  <c r="AT167" i="4"/>
  <c r="AT215" i="4"/>
  <c r="AT17" i="4"/>
  <c r="AT49" i="4"/>
  <c r="AT81" i="4"/>
  <c r="AT113" i="4"/>
  <c r="AT145" i="4"/>
  <c r="AT177" i="4"/>
  <c r="AT209" i="4"/>
  <c r="AT241" i="4"/>
  <c r="AT273" i="4"/>
  <c r="AT235" i="4"/>
  <c r="AT176" i="4"/>
  <c r="AT124" i="4"/>
  <c r="AT18" i="4"/>
  <c r="AT50" i="4"/>
  <c r="AT32" i="4"/>
  <c r="AT64" i="4"/>
  <c r="AT96" i="4"/>
  <c r="AT86" i="4"/>
  <c r="AT118" i="4"/>
  <c r="AT150" i="4"/>
  <c r="AT182" i="4"/>
  <c r="AT214" i="4"/>
  <c r="AT246" i="4"/>
  <c r="AT278" i="4"/>
  <c r="AT23" i="4"/>
  <c r="AT87" i="4"/>
  <c r="AT151" i="4"/>
  <c r="AT19" i="4"/>
  <c r="AT83" i="4"/>
  <c r="AT147" i="4"/>
  <c r="AT291" i="4"/>
  <c r="AT231" i="4"/>
  <c r="AT25" i="4"/>
  <c r="AT57" i="4"/>
  <c r="AT89" i="4"/>
  <c r="AT121" i="4"/>
  <c r="AT153" i="4"/>
  <c r="AT185" i="4"/>
  <c r="AT217" i="4"/>
  <c r="AT249" i="4"/>
  <c r="AT281" i="4"/>
  <c r="AT4" i="4"/>
  <c r="AT216" i="4"/>
  <c r="AT297" i="4"/>
  <c r="AT268" i="4"/>
  <c r="AT220" i="4"/>
  <c r="AT180" i="4"/>
  <c r="AT140" i="4"/>
  <c r="AT10" i="4"/>
  <c r="AT272" i="4"/>
  <c r="AT232" i="4"/>
  <c r="AT184" i="4"/>
  <c r="AT144" i="4"/>
  <c r="AT104" i="4"/>
  <c r="AW10" i="4"/>
  <c r="AT239" i="4"/>
  <c r="AT207" i="4"/>
  <c r="AT175" i="4"/>
  <c r="AT277" i="4"/>
  <c r="AT261" i="4"/>
  <c r="AT245" i="4"/>
  <c r="AT229" i="4"/>
  <c r="AT213" i="4"/>
  <c r="AT197" i="4"/>
  <c r="AT181" i="4"/>
  <c r="AT165" i="4"/>
  <c r="AT149" i="4"/>
  <c r="AT133" i="4"/>
  <c r="AT117" i="4"/>
  <c r="AT101" i="4"/>
  <c r="AT85" i="4"/>
  <c r="AT69" i="4"/>
  <c r="AT53" i="4"/>
  <c r="AT37" i="4"/>
  <c r="AT21" i="4"/>
  <c r="AT5" i="4"/>
  <c r="AT227" i="4"/>
  <c r="AT195" i="4"/>
  <c r="AT283" i="4"/>
  <c r="AT171" i="4"/>
  <c r="AT139" i="4"/>
  <c r="AT107" i="4"/>
  <c r="AT75" i="4"/>
  <c r="AT43" i="4"/>
  <c r="AT7" i="4"/>
  <c r="AT271" i="4"/>
  <c r="AT143" i="4"/>
  <c r="AT111" i="4"/>
  <c r="AT79" i="4"/>
  <c r="AT47" i="4"/>
  <c r="AT15" i="4"/>
  <c r="AT290" i="4"/>
  <c r="AT274" i="4"/>
  <c r="AT258" i="4"/>
  <c r="AT242" i="4"/>
  <c r="AT226" i="4"/>
  <c r="AT210" i="4"/>
  <c r="AT194" i="4"/>
  <c r="AT178" i="4"/>
  <c r="AT162" i="4"/>
  <c r="AT146" i="4"/>
  <c r="AT130" i="4"/>
  <c r="AT114" i="4"/>
  <c r="AT98" i="4"/>
  <c r="AT82" i="4"/>
  <c r="AT66" i="4"/>
  <c r="AT92" i="4"/>
  <c r="AT76" i="4"/>
  <c r="AT60" i="4"/>
  <c r="AT44" i="4"/>
  <c r="AT28" i="4"/>
  <c r="AT8" i="4"/>
  <c r="AT46" i="4"/>
  <c r="AT30" i="4"/>
  <c r="AT14" i="4"/>
  <c r="AT289" i="4"/>
  <c r="AT284" i="4"/>
  <c r="AT244" i="4"/>
  <c r="AT204" i="4"/>
  <c r="AT156" i="4"/>
  <c r="AT116" i="4"/>
  <c r="AT296" i="4"/>
  <c r="AT248" i="4"/>
  <c r="AT208" i="4"/>
  <c r="AT168" i="4"/>
  <c r="AT120" i="4"/>
  <c r="AW9" i="4"/>
  <c r="AT255" i="4"/>
  <c r="AT223" i="4"/>
  <c r="AT191" i="4"/>
  <c r="AT285" i="4"/>
  <c r="AT269" i="4"/>
  <c r="AT253" i="4"/>
  <c r="AT237" i="4"/>
  <c r="AT221" i="4"/>
  <c r="AT205" i="4"/>
  <c r="AT189" i="4"/>
  <c r="AT173" i="4"/>
  <c r="AT157" i="4"/>
  <c r="AT141" i="4"/>
  <c r="AT125" i="4"/>
  <c r="AT109" i="4"/>
  <c r="AT93" i="4"/>
  <c r="AT77" i="4"/>
  <c r="AT61" i="4"/>
  <c r="AT45" i="4"/>
  <c r="AT29" i="4"/>
  <c r="AT13" i="4"/>
  <c r="AT243" i="4"/>
  <c r="AT211" i="4"/>
  <c r="AT179" i="4"/>
  <c r="AT267" i="4"/>
  <c r="AT155" i="4"/>
  <c r="AT123" i="4"/>
  <c r="AT91" i="4"/>
  <c r="AT59" i="4"/>
  <c r="AT27" i="4"/>
  <c r="AT287" i="4"/>
  <c r="AT159" i="4"/>
  <c r="AT127" i="4"/>
  <c r="AT95" i="4"/>
  <c r="AT63" i="4"/>
  <c r="AT31" i="4"/>
  <c r="AT298" i="4"/>
  <c r="AT282" i="4"/>
  <c r="AT266" i="4"/>
  <c r="AT250" i="4"/>
  <c r="AT234" i="4"/>
  <c r="AT218" i="4"/>
  <c r="AT202" i="4"/>
  <c r="AT186" i="4"/>
  <c r="AT170" i="4"/>
  <c r="AT154" i="4"/>
  <c r="AT138" i="4"/>
  <c r="AT122" i="4"/>
  <c r="AT106" i="4"/>
  <c r="AT90" i="4"/>
  <c r="AT74" i="4"/>
  <c r="AT100" i="4"/>
  <c r="AT84" i="4"/>
  <c r="AT68" i="4"/>
  <c r="AT52" i="4"/>
  <c r="AT36" i="4"/>
  <c r="AT20" i="4"/>
  <c r="AT54" i="4"/>
  <c r="AT38" i="4"/>
  <c r="AT22" i="4"/>
  <c r="AT276" i="4"/>
  <c r="AT236" i="4"/>
  <c r="AT188" i="4"/>
  <c r="AT148" i="4"/>
  <c r="AT108" i="4"/>
  <c r="AT280" i="4"/>
  <c r="AT240" i="4"/>
  <c r="AT200" i="4"/>
  <c r="AT152" i="4"/>
  <c r="AT112" i="4"/>
  <c r="AW14" i="4"/>
  <c r="AT251" i="4"/>
  <c r="AT219" i="4"/>
  <c r="AT183" i="4"/>
  <c r="AT264" i="4"/>
  <c r="AT212" i="4"/>
  <c r="AT34" i="4"/>
  <c r="AT16" i="4"/>
  <c r="AT48" i="4"/>
  <c r="AT80" i="4"/>
  <c r="AT70" i="4"/>
  <c r="AT102" i="4"/>
  <c r="AT134" i="4"/>
  <c r="AT166" i="4"/>
  <c r="AT198" i="4"/>
  <c r="AT230" i="4"/>
  <c r="AT262" i="4"/>
  <c r="AT294" i="4"/>
  <c r="AT55" i="4"/>
  <c r="AT119" i="4"/>
  <c r="AT279" i="4"/>
  <c r="AT51" i="4"/>
  <c r="AT115" i="4"/>
  <c r="AT259" i="4"/>
  <c r="AT199" i="4"/>
  <c r="AT9" i="4"/>
  <c r="AT41" i="4"/>
  <c r="AT73" i="4"/>
  <c r="AT105" i="4"/>
  <c r="AT137" i="4"/>
  <c r="AT169" i="4"/>
  <c r="AT201" i="4"/>
  <c r="AT233" i="4"/>
  <c r="AT265" i="4"/>
  <c r="AT203" i="4"/>
  <c r="AT136" i="4"/>
  <c r="AT293" i="4"/>
  <c r="AT252" i="4"/>
  <c r="AT128" i="4"/>
  <c r="AT160" i="4"/>
  <c r="AT192" i="4"/>
  <c r="AT224" i="4"/>
  <c r="AT256" i="4"/>
  <c r="AT288" i="4"/>
  <c r="AT12" i="4"/>
  <c r="AT132" i="4"/>
  <c r="AT164" i="4"/>
  <c r="AT196" i="4"/>
  <c r="AT228" i="4"/>
  <c r="AT260" i="4"/>
  <c r="AT292" i="4"/>
  <c r="AM7" i="4"/>
  <c r="AC7" i="4"/>
  <c r="S7" i="4"/>
  <c r="I9" i="4"/>
  <c r="I14" i="4"/>
  <c r="I10" i="4"/>
  <c r="D14" i="11"/>
  <c r="D13" i="11"/>
  <c r="D12" i="11"/>
  <c r="G12" i="11" s="1"/>
  <c r="B15" i="11" l="1"/>
  <c r="G15" i="11"/>
  <c r="B14" i="11"/>
  <c r="G14" i="11"/>
  <c r="C16" i="11"/>
  <c r="C12" i="11"/>
  <c r="B13" i="11"/>
  <c r="G13" i="11"/>
  <c r="B16" i="11"/>
  <c r="C13" i="11"/>
  <c r="AW7" i="4"/>
  <c r="B12" i="11"/>
  <c r="F8" i="11" l="1"/>
  <c r="F7" i="11"/>
  <c r="J4" i="11"/>
  <c r="F6" i="11"/>
  <c r="F5" i="11"/>
  <c r="J6" i="11" l="1"/>
  <c r="F14" i="11"/>
  <c r="J7" i="11"/>
  <c r="F15" i="11"/>
  <c r="J5" i="11"/>
  <c r="F13" i="11"/>
  <c r="J8" i="11"/>
  <c r="F16" i="11"/>
  <c r="F12" i="11"/>
  <c r="F279" i="4"/>
  <c r="F187" i="4"/>
  <c r="F19" i="4"/>
  <c r="F7" i="4"/>
  <c r="F295" i="4"/>
  <c r="F291" i="4"/>
  <c r="F287" i="4"/>
  <c r="F283" i="4"/>
  <c r="F275" i="4"/>
  <c r="F271" i="4"/>
  <c r="F267" i="4"/>
  <c r="F263" i="4"/>
  <c r="F259" i="4"/>
  <c r="F255" i="4"/>
  <c r="F251" i="4"/>
  <c r="F247" i="4"/>
  <c r="F243" i="4"/>
  <c r="F239" i="4"/>
  <c r="F235" i="4"/>
  <c r="F231" i="4"/>
  <c r="F227" i="4"/>
  <c r="F223" i="4"/>
  <c r="F219" i="4"/>
  <c r="F215" i="4"/>
  <c r="F211" i="4"/>
  <c r="F207" i="4"/>
  <c r="F203" i="4"/>
  <c r="F199" i="4"/>
  <c r="F195" i="4"/>
  <c r="F191" i="4"/>
  <c r="F183" i="4"/>
  <c r="F179" i="4"/>
  <c r="F175" i="4"/>
  <c r="F171" i="4"/>
  <c r="F167" i="4"/>
  <c r="F163" i="4"/>
  <c r="F159" i="4"/>
  <c r="F155" i="4"/>
  <c r="F151" i="4"/>
  <c r="F147" i="4"/>
  <c r="F143" i="4"/>
  <c r="F139" i="4"/>
  <c r="F135" i="4"/>
  <c r="F131" i="4"/>
  <c r="F127" i="4"/>
  <c r="F123" i="4"/>
  <c r="F119" i="4"/>
  <c r="F115" i="4"/>
  <c r="F111" i="4"/>
  <c r="F107" i="4"/>
  <c r="F103" i="4"/>
  <c r="F99" i="4"/>
  <c r="F95" i="4"/>
  <c r="F91" i="4"/>
  <c r="F87" i="4"/>
  <c r="F83" i="4"/>
  <c r="F79" i="4"/>
  <c r="F75" i="4"/>
  <c r="F71" i="4"/>
  <c r="F67" i="4"/>
  <c r="F63" i="4"/>
  <c r="F59" i="4"/>
  <c r="F55" i="4"/>
  <c r="F51" i="4"/>
  <c r="F47" i="4"/>
  <c r="F43" i="4"/>
  <c r="F39" i="4"/>
  <c r="F35" i="4"/>
  <c r="F31" i="4"/>
  <c r="F27" i="4"/>
  <c r="F23" i="4"/>
  <c r="F15" i="4"/>
  <c r="F11" i="4"/>
  <c r="F296" i="4"/>
  <c r="F292" i="4"/>
  <c r="F288" i="4"/>
  <c r="F284" i="4"/>
  <c r="F280" i="4"/>
  <c r="F276" i="4"/>
  <c r="F272" i="4"/>
  <c r="F268" i="4"/>
  <c r="F264" i="4"/>
  <c r="F260" i="4"/>
  <c r="F256" i="4"/>
  <c r="F252" i="4"/>
  <c r="F248" i="4"/>
  <c r="F244" i="4"/>
  <c r="F240" i="4"/>
  <c r="F236" i="4"/>
  <c r="F232" i="4"/>
  <c r="F228" i="4"/>
  <c r="F224" i="4"/>
  <c r="F220" i="4"/>
  <c r="F216" i="4"/>
  <c r="F212" i="4"/>
  <c r="F208" i="4"/>
  <c r="F204" i="4"/>
  <c r="F200" i="4"/>
  <c r="F196" i="4"/>
  <c r="F192" i="4"/>
  <c r="F188" i="4"/>
  <c r="F184" i="4"/>
  <c r="F180" i="4"/>
  <c r="F176" i="4"/>
  <c r="F172" i="4"/>
  <c r="F168" i="4"/>
  <c r="F164" i="4"/>
  <c r="F160" i="4"/>
  <c r="F156" i="4"/>
  <c r="F152" i="4"/>
  <c r="F148" i="4"/>
  <c r="F144" i="4"/>
  <c r="F140" i="4"/>
  <c r="F136" i="4"/>
  <c r="F132" i="4"/>
  <c r="F128" i="4"/>
  <c r="F124" i="4"/>
  <c r="F120" i="4"/>
  <c r="F116" i="4"/>
  <c r="F112" i="4"/>
  <c r="F108" i="4"/>
  <c r="F104" i="4"/>
  <c r="F100" i="4"/>
  <c r="F96" i="4"/>
  <c r="F92" i="4"/>
  <c r="F88" i="4"/>
  <c r="F84" i="4"/>
  <c r="F80" i="4"/>
  <c r="F76" i="4"/>
  <c r="F72" i="4"/>
  <c r="F68" i="4"/>
  <c r="F64" i="4"/>
  <c r="F60" i="4"/>
  <c r="F56" i="4"/>
  <c r="F52" i="4"/>
  <c r="F48" i="4"/>
  <c r="F44" i="4"/>
  <c r="F40" i="4"/>
  <c r="F36" i="4"/>
  <c r="F32" i="4"/>
  <c r="F28" i="4"/>
  <c r="F24" i="4"/>
  <c r="F20" i="4"/>
  <c r="F16" i="4"/>
  <c r="F12" i="4"/>
  <c r="F8" i="4"/>
  <c r="F297" i="4"/>
  <c r="F293" i="4"/>
  <c r="F289" i="4"/>
  <c r="F285" i="4"/>
  <c r="F281" i="4"/>
  <c r="F277" i="4"/>
  <c r="F273" i="4"/>
  <c r="F269" i="4"/>
  <c r="F265" i="4"/>
  <c r="F261" i="4"/>
  <c r="F257" i="4"/>
  <c r="F253" i="4"/>
  <c r="F249" i="4"/>
  <c r="F245" i="4"/>
  <c r="F241" i="4"/>
  <c r="F237" i="4"/>
  <c r="F233" i="4"/>
  <c r="F229" i="4"/>
  <c r="F225" i="4"/>
  <c r="F221" i="4"/>
  <c r="F217" i="4"/>
  <c r="F213" i="4"/>
  <c r="F209" i="4"/>
  <c r="F205" i="4"/>
  <c r="F201" i="4"/>
  <c r="F197" i="4"/>
  <c r="F193" i="4"/>
  <c r="F189" i="4"/>
  <c r="F185" i="4"/>
  <c r="F181" i="4"/>
  <c r="F177" i="4"/>
  <c r="F173" i="4"/>
  <c r="F169" i="4"/>
  <c r="F165" i="4"/>
  <c r="F161" i="4"/>
  <c r="F157" i="4"/>
  <c r="F153" i="4"/>
  <c r="F149" i="4"/>
  <c r="F145" i="4"/>
  <c r="F141" i="4"/>
  <c r="F137" i="4"/>
  <c r="F298" i="4"/>
  <c r="F294" i="4"/>
  <c r="F290" i="4"/>
  <c r="F286" i="4"/>
  <c r="F282" i="4"/>
  <c r="F278" i="4"/>
  <c r="F274" i="4"/>
  <c r="F270" i="4"/>
  <c r="F266" i="4"/>
  <c r="F262" i="4"/>
  <c r="F258" i="4"/>
  <c r="F254" i="4"/>
  <c r="F250" i="4"/>
  <c r="F246" i="4"/>
  <c r="F242" i="4"/>
  <c r="F238" i="4"/>
  <c r="F234" i="4"/>
  <c r="F230" i="4"/>
  <c r="F226" i="4"/>
  <c r="F222" i="4"/>
  <c r="F218" i="4"/>
  <c r="F214" i="4"/>
  <c r="F210" i="4"/>
  <c r="F206" i="4"/>
  <c r="F202" i="4"/>
  <c r="F198" i="4"/>
  <c r="F194" i="4"/>
  <c r="F190" i="4"/>
  <c r="F186" i="4"/>
  <c r="F182" i="4"/>
  <c r="F178" i="4"/>
  <c r="F174" i="4"/>
  <c r="F170" i="4"/>
  <c r="F166" i="4"/>
  <c r="F162" i="4"/>
  <c r="F158" i="4"/>
  <c r="F154" i="4"/>
  <c r="F150" i="4"/>
  <c r="F146" i="4"/>
  <c r="F142" i="4"/>
  <c r="F138" i="4"/>
  <c r="F134" i="4"/>
  <c r="F130" i="4"/>
  <c r="F126" i="4"/>
  <c r="F122" i="4"/>
  <c r="F118" i="4"/>
  <c r="F114" i="4"/>
  <c r="F110" i="4"/>
  <c r="F106" i="4"/>
  <c r="F102" i="4"/>
  <c r="F98" i="4"/>
  <c r="F94" i="4"/>
  <c r="F90" i="4"/>
  <c r="F86" i="4"/>
  <c r="F82" i="4"/>
  <c r="F78" i="4"/>
  <c r="F74" i="4"/>
  <c r="F70" i="4"/>
  <c r="F66" i="4"/>
  <c r="F62" i="4"/>
  <c r="F58" i="4"/>
  <c r="F54" i="4"/>
  <c r="F50" i="4"/>
  <c r="F46" i="4"/>
  <c r="F42" i="4"/>
  <c r="F38" i="4"/>
  <c r="F34" i="4"/>
  <c r="F30" i="4"/>
  <c r="F26" i="4"/>
  <c r="F22" i="4"/>
  <c r="F18" i="4"/>
  <c r="F14" i="4"/>
  <c r="F10" i="4"/>
  <c r="F6" i="4"/>
  <c r="F133" i="4"/>
  <c r="F129" i="4"/>
  <c r="F125" i="4"/>
  <c r="F121" i="4"/>
  <c r="F117" i="4"/>
  <c r="F113" i="4"/>
  <c r="F109" i="4"/>
  <c r="F105" i="4"/>
  <c r="F101" i="4"/>
  <c r="F97" i="4"/>
  <c r="F93" i="4"/>
  <c r="F89" i="4"/>
  <c r="F85" i="4"/>
  <c r="F81" i="4"/>
  <c r="F77" i="4"/>
  <c r="F73" i="4"/>
  <c r="F69" i="4"/>
  <c r="F65" i="4"/>
  <c r="F61" i="4"/>
  <c r="F57" i="4"/>
  <c r="F53" i="4"/>
  <c r="F49" i="4"/>
  <c r="F45" i="4"/>
  <c r="F41" i="4"/>
  <c r="F37" i="4"/>
  <c r="F33" i="4"/>
  <c r="F29" i="4"/>
  <c r="F25" i="4"/>
  <c r="F21" i="4"/>
  <c r="F17" i="4"/>
  <c r="F13" i="4"/>
  <c r="F9" i="4"/>
  <c r="F5" i="4"/>
  <c r="F4" i="4"/>
  <c r="M4" i="11" l="1"/>
  <c r="I7" i="4"/>
  <c r="I20" i="4" s="1"/>
</calcChain>
</file>

<file path=xl/sharedStrings.xml><?xml version="1.0" encoding="utf-8"?>
<sst xmlns="http://schemas.openxmlformats.org/spreadsheetml/2006/main" count="110" uniqueCount="41">
  <si>
    <t>q</t>
  </si>
  <si>
    <t>Iq</t>
  </si>
  <si>
    <t>err(Iq)</t>
  </si>
  <si>
    <t>Bkg</t>
  </si>
  <si>
    <t>MODEL</t>
  </si>
  <si>
    <t>MSD</t>
  </si>
  <si>
    <t>Chi^2</t>
  </si>
  <si>
    <t>Fraction1</t>
  </si>
  <si>
    <t>Fraction2</t>
  </si>
  <si>
    <t>-</t>
  </si>
  <si>
    <t>MSD=</t>
  </si>
  <si>
    <t>C (mg/mL)=</t>
  </si>
  <si>
    <t>Crysol</t>
  </si>
  <si>
    <t>Experimental</t>
  </si>
  <si>
    <t>Data        Set</t>
  </si>
  <si>
    <t>Total (uM)</t>
  </si>
  <si>
    <t>Mono. (uM)</t>
  </si>
  <si>
    <t>Mono. Fraction</t>
  </si>
  <si>
    <t>Experimentally determined</t>
  </si>
  <si>
    <t>Model values</t>
  </si>
  <si>
    <t>K1 (uM)</t>
  </si>
  <si>
    <t>X (uM)</t>
  </si>
  <si>
    <t>Interpolated</t>
  </si>
  <si>
    <t>Iq(M)</t>
  </si>
  <si>
    <t>Iq(D)</t>
  </si>
  <si>
    <t>M</t>
  </si>
  <si>
    <t>D</t>
  </si>
  <si>
    <t>T</t>
  </si>
  <si>
    <t>Iq(T)</t>
  </si>
  <si>
    <t>MolM(uM)</t>
  </si>
  <si>
    <t>0.1mg</t>
  </si>
  <si>
    <t>0.5mg</t>
  </si>
  <si>
    <t>2.0mg</t>
  </si>
  <si>
    <t>5.0mg</t>
  </si>
  <si>
    <t>10.0mg</t>
  </si>
  <si>
    <t>C_ratio</t>
  </si>
  <si>
    <t>Chi^2(total)</t>
  </si>
  <si>
    <t>MolT (uM)</t>
  </si>
  <si>
    <t>K1 (uM^2)</t>
  </si>
  <si>
    <t>Trimer (uM)</t>
  </si>
  <si>
    <t>Trimer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</si>
</sst>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0.0000E+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2" fontId="0" fillId="0" borderId="0" xfId="0" quotePrefix="1" applyNumberFormat="1" applyFill="1" applyAlignment="1">
      <alignment horizontal="center"/>
    </xf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2" borderId="0" xfId="0" applyFill="1" applyAlignment="1">
      <alignment horizontal="center"/>
    </xf>
    <xf numFmtId="11" fontId="0" fillId="4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Sheet1!$A$4:$A$398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Sheet1!$B$4:$B$398</c:f>
              <c:numCache>
                <c:formatCode>0.00E+00</c:formatCode>
                <c:ptCount val="395"/>
                <c:pt idx="0">
                  <c:v>2.3461558999999998E-3</c:v>
                </c:pt>
                <c:pt idx="1">
                  <c:v>2.4424059999999998E-3</c:v>
                </c:pt>
                <c:pt idx="2">
                  <c:v>2.4383209999999998E-3</c:v>
                </c:pt>
                <c:pt idx="3">
                  <c:v>2.3695563000000002E-3</c:v>
                </c:pt>
                <c:pt idx="4">
                  <c:v>2.3241620999999999E-3</c:v>
                </c:pt>
                <c:pt idx="5">
                  <c:v>2.4496183999999999E-3</c:v>
                </c:pt>
                <c:pt idx="6">
                  <c:v>2.3132503999999999E-3</c:v>
                </c:pt>
                <c:pt idx="7">
                  <c:v>2.2382973999999999E-3</c:v>
                </c:pt>
                <c:pt idx="8">
                  <c:v>2.2498170999999999E-3</c:v>
                </c:pt>
                <c:pt idx="9">
                  <c:v>2.2648727E-3</c:v>
                </c:pt>
                <c:pt idx="10">
                  <c:v>2.0846748000000002E-3</c:v>
                </c:pt>
                <c:pt idx="11">
                  <c:v>2.0999243000000001E-3</c:v>
                </c:pt>
                <c:pt idx="12">
                  <c:v>1.9774168999999999E-3</c:v>
                </c:pt>
                <c:pt idx="13">
                  <c:v>1.9759337999999999E-3</c:v>
                </c:pt>
                <c:pt idx="14">
                  <c:v>1.9355557000000001E-3</c:v>
                </c:pt>
                <c:pt idx="15">
                  <c:v>1.8326168999999999E-3</c:v>
                </c:pt>
                <c:pt idx="16">
                  <c:v>1.8236011E-3</c:v>
                </c:pt>
                <c:pt idx="17">
                  <c:v>1.7363662000000001E-3</c:v>
                </c:pt>
                <c:pt idx="18">
                  <c:v>1.6721346E-3</c:v>
                </c:pt>
                <c:pt idx="19">
                  <c:v>1.6432325000000001E-3</c:v>
                </c:pt>
                <c:pt idx="20">
                  <c:v>1.6124551000000001E-3</c:v>
                </c:pt>
                <c:pt idx="21">
                  <c:v>1.5095760999999999E-3</c:v>
                </c:pt>
                <c:pt idx="22">
                  <c:v>1.3988455000000001E-3</c:v>
                </c:pt>
                <c:pt idx="23">
                  <c:v>1.3569572000000001E-3</c:v>
                </c:pt>
                <c:pt idx="24">
                  <c:v>1.2780288999999999E-3</c:v>
                </c:pt>
                <c:pt idx="25">
                  <c:v>1.2784817E-3</c:v>
                </c:pt>
                <c:pt idx="26">
                  <c:v>1.2117631000000001E-3</c:v>
                </c:pt>
                <c:pt idx="27">
                  <c:v>1.1635613999999999E-3</c:v>
                </c:pt>
                <c:pt idx="28">
                  <c:v>1.0668716E-3</c:v>
                </c:pt>
                <c:pt idx="29">
                  <c:v>1.0476168E-3</c:v>
                </c:pt>
                <c:pt idx="30">
                  <c:v>9.8637490000000002E-4</c:v>
                </c:pt>
                <c:pt idx="31">
                  <c:v>9.4205180000000001E-4</c:v>
                </c:pt>
                <c:pt idx="32">
                  <c:v>8.622654E-4</c:v>
                </c:pt>
                <c:pt idx="33">
                  <c:v>8.7646879999999999E-4</c:v>
                </c:pt>
                <c:pt idx="34">
                  <c:v>8.2280769999999997E-4</c:v>
                </c:pt>
                <c:pt idx="35">
                  <c:v>8.3234070000000001E-4</c:v>
                </c:pt>
                <c:pt idx="36">
                  <c:v>7.3022590000000002E-4</c:v>
                </c:pt>
                <c:pt idx="37">
                  <c:v>6.8679989999999996E-4</c:v>
                </c:pt>
                <c:pt idx="38">
                  <c:v>6.1627709999999996E-4</c:v>
                </c:pt>
                <c:pt idx="39">
                  <c:v>6.960979E-4</c:v>
                </c:pt>
                <c:pt idx="40">
                  <c:v>6.0426169999999995E-4</c:v>
                </c:pt>
                <c:pt idx="41">
                  <c:v>5.5875399999999996E-4</c:v>
                </c:pt>
                <c:pt idx="42">
                  <c:v>5.2831489999999998E-4</c:v>
                </c:pt>
                <c:pt idx="43">
                  <c:v>5.0002659999999997E-4</c:v>
                </c:pt>
                <c:pt idx="44">
                  <c:v>5.2215319999999999E-4</c:v>
                </c:pt>
                <c:pt idx="45">
                  <c:v>4.8614790000000001E-4</c:v>
                </c:pt>
                <c:pt idx="46">
                  <c:v>4.8063240000000002E-4</c:v>
                </c:pt>
                <c:pt idx="47">
                  <c:v>4.2153569999999998E-4</c:v>
                </c:pt>
                <c:pt idx="48">
                  <c:v>4.281741E-4</c:v>
                </c:pt>
                <c:pt idx="49">
                  <c:v>4.072177E-4</c:v>
                </c:pt>
                <c:pt idx="50">
                  <c:v>3.6550599999999998E-4</c:v>
                </c:pt>
                <c:pt idx="51" formatCode="General">
                  <c:v>4.3293230000000002E-4</c:v>
                </c:pt>
                <c:pt idx="52" formatCode="General">
                  <c:v>3.3261340000000002E-4</c:v>
                </c:pt>
                <c:pt idx="53" formatCode="General">
                  <c:v>3.6331710000000003E-4</c:v>
                </c:pt>
                <c:pt idx="54" formatCode="General">
                  <c:v>3.198861E-4</c:v>
                </c:pt>
                <c:pt idx="55" formatCode="General">
                  <c:v>3.120547E-4</c:v>
                </c:pt>
                <c:pt idx="56" formatCode="General">
                  <c:v>3.4111489999999998E-4</c:v>
                </c:pt>
                <c:pt idx="57" formatCode="General">
                  <c:v>3.2791089999999998E-4</c:v>
                </c:pt>
                <c:pt idx="58" formatCode="General">
                  <c:v>3.1726779999999998E-4</c:v>
                </c:pt>
                <c:pt idx="59" formatCode="General">
                  <c:v>2.8672490000000001E-4</c:v>
                </c:pt>
                <c:pt idx="60" formatCode="General">
                  <c:v>2.8256880000000002E-4</c:v>
                </c:pt>
                <c:pt idx="61" formatCode="General">
                  <c:v>3.063133E-4</c:v>
                </c:pt>
                <c:pt idx="62" formatCode="General">
                  <c:v>2.6808399999999998E-4</c:v>
                </c:pt>
                <c:pt idx="63" formatCode="General">
                  <c:v>2.4194900000000001E-4</c:v>
                </c:pt>
                <c:pt idx="64" formatCode="General">
                  <c:v>2.216388E-4</c:v>
                </c:pt>
                <c:pt idx="65" formatCode="General">
                  <c:v>2.2961180000000001E-4</c:v>
                </c:pt>
                <c:pt idx="66" formatCode="General">
                  <c:v>2.5838180000000002E-4</c:v>
                </c:pt>
                <c:pt idx="67" formatCode="General">
                  <c:v>2.6876640000000001E-4</c:v>
                </c:pt>
                <c:pt idx="68" formatCode="General">
                  <c:v>2.6867059999999998E-4</c:v>
                </c:pt>
                <c:pt idx="69" formatCode="General">
                  <c:v>2.5183379999999997E-4</c:v>
                </c:pt>
                <c:pt idx="70" formatCode="General">
                  <c:v>2.1948639999999999E-4</c:v>
                </c:pt>
                <c:pt idx="71" formatCode="General">
                  <c:v>2.385993E-4</c:v>
                </c:pt>
                <c:pt idx="72" formatCode="General">
                  <c:v>2.4490850000000002E-4</c:v>
                </c:pt>
                <c:pt idx="73" formatCode="General">
                  <c:v>2.7059700000000003E-4</c:v>
                </c:pt>
                <c:pt idx="74" formatCode="General">
                  <c:v>1.70349E-4</c:v>
                </c:pt>
                <c:pt idx="75" formatCode="General">
                  <c:v>2.3251820000000001E-4</c:v>
                </c:pt>
                <c:pt idx="76" formatCode="General">
                  <c:v>2.2478790000000001E-4</c:v>
                </c:pt>
                <c:pt idx="77" formatCode="General">
                  <c:v>2.3103899999999999E-4</c:v>
                </c:pt>
                <c:pt idx="78" formatCode="General">
                  <c:v>2.4932589999999998E-4</c:v>
                </c:pt>
                <c:pt idx="79" formatCode="General">
                  <c:v>2.5321540000000002E-4</c:v>
                </c:pt>
                <c:pt idx="80" formatCode="General">
                  <c:v>2.1180799999999999E-4</c:v>
                </c:pt>
                <c:pt idx="81" formatCode="General">
                  <c:v>1.8000479999999999E-4</c:v>
                </c:pt>
                <c:pt idx="82" formatCode="General">
                  <c:v>2.3762579999999999E-4</c:v>
                </c:pt>
                <c:pt idx="83" formatCode="General">
                  <c:v>1.9498709999999999E-4</c:v>
                </c:pt>
                <c:pt idx="84" formatCode="General">
                  <c:v>2.2433969999999999E-4</c:v>
                </c:pt>
                <c:pt idx="85" formatCode="General">
                  <c:v>1.974515E-4</c:v>
                </c:pt>
                <c:pt idx="86" formatCode="General">
                  <c:v>1.9376530000000001E-4</c:v>
                </c:pt>
                <c:pt idx="87" formatCode="General">
                  <c:v>2.349679E-4</c:v>
                </c:pt>
                <c:pt idx="88" formatCode="General">
                  <c:v>2.14933E-4</c:v>
                </c:pt>
                <c:pt idx="89" formatCode="General">
                  <c:v>2.1361589999999999E-4</c:v>
                </c:pt>
                <c:pt idx="90" formatCode="General">
                  <c:v>1.8506649999999999E-4</c:v>
                </c:pt>
                <c:pt idx="91" formatCode="General">
                  <c:v>2.0131430000000001E-4</c:v>
                </c:pt>
                <c:pt idx="92" formatCode="General">
                  <c:v>1.955813E-4</c:v>
                </c:pt>
                <c:pt idx="93" formatCode="General">
                  <c:v>1.622901E-4</c:v>
                </c:pt>
                <c:pt idx="94" formatCode="General">
                  <c:v>1.489386E-4</c:v>
                </c:pt>
                <c:pt idx="95" formatCode="General">
                  <c:v>1.5691389999999999E-4</c:v>
                </c:pt>
                <c:pt idx="96" formatCode="General">
                  <c:v>1.6464069999999999E-4</c:v>
                </c:pt>
                <c:pt idx="97" formatCode="General">
                  <c:v>1.5199340000000001E-4</c:v>
                </c:pt>
                <c:pt idx="98" formatCode="General">
                  <c:v>1.4223670000000001E-4</c:v>
                </c:pt>
                <c:pt idx="99" formatCode="General">
                  <c:v>1.5124800000000001E-4</c:v>
                </c:pt>
                <c:pt idx="100" formatCode="General">
                  <c:v>1.3641829999999999E-4</c:v>
                </c:pt>
                <c:pt idx="101" formatCode="General">
                  <c:v>1.659493E-4</c:v>
                </c:pt>
                <c:pt idx="102" formatCode="General">
                  <c:v>1.460396E-4</c:v>
                </c:pt>
                <c:pt idx="103" formatCode="General">
                  <c:v>1.4819470000000001E-4</c:v>
                </c:pt>
                <c:pt idx="104" formatCode="General">
                  <c:v>1.2385989999999999E-4</c:v>
                </c:pt>
                <c:pt idx="105" formatCode="General">
                  <c:v>1.414811E-4</c:v>
                </c:pt>
                <c:pt idx="106" formatCode="General">
                  <c:v>1.580051E-4</c:v>
                </c:pt>
                <c:pt idx="107" formatCode="General">
                  <c:v>1.2447700000000001E-4</c:v>
                </c:pt>
                <c:pt idx="108" formatCode="General">
                  <c:v>1.3057950000000001E-4</c:v>
                </c:pt>
                <c:pt idx="109" formatCode="General">
                  <c:v>1.247938E-4</c:v>
                </c:pt>
                <c:pt idx="110" formatCode="General">
                  <c:v>1.2863809999999999E-4</c:v>
                </c:pt>
                <c:pt idx="111" formatCode="General">
                  <c:v>1.5640580000000001E-4</c:v>
                </c:pt>
                <c:pt idx="112" formatCode="General">
                  <c:v>1.143384E-4</c:v>
                </c:pt>
                <c:pt idx="113" formatCode="General">
                  <c:v>9.7795199999999995E-5</c:v>
                </c:pt>
                <c:pt idx="114" formatCode="General">
                  <c:v>1.0429349999999999E-4</c:v>
                </c:pt>
                <c:pt idx="115" formatCode="General">
                  <c:v>9.0452900000000003E-5</c:v>
                </c:pt>
                <c:pt idx="116" formatCode="General">
                  <c:v>7.5481099999999998E-5</c:v>
                </c:pt>
                <c:pt idx="117" formatCode="General">
                  <c:v>7.5329799999999998E-5</c:v>
                </c:pt>
                <c:pt idx="118" formatCode="General">
                  <c:v>1.017756E-4</c:v>
                </c:pt>
                <c:pt idx="119" formatCode="General">
                  <c:v>9.48093E-5</c:v>
                </c:pt>
                <c:pt idx="120" formatCode="General">
                  <c:v>8.6083700000000004E-5</c:v>
                </c:pt>
                <c:pt idx="121" formatCode="General">
                  <c:v>5.4651000000000002E-5</c:v>
                </c:pt>
                <c:pt idx="122" formatCode="General">
                  <c:v>5.5567199999999999E-5</c:v>
                </c:pt>
                <c:pt idx="123" formatCode="General">
                  <c:v>7.90979E-5</c:v>
                </c:pt>
                <c:pt idx="124" formatCode="General">
                  <c:v>5.5451600000000003E-5</c:v>
                </c:pt>
                <c:pt idx="125" formatCode="General">
                  <c:v>6.3673100000000005E-5</c:v>
                </c:pt>
                <c:pt idx="126" formatCode="General">
                  <c:v>4.0628199999999998E-5</c:v>
                </c:pt>
                <c:pt idx="127" formatCode="General">
                  <c:v>4.0296899999999997E-5</c:v>
                </c:pt>
                <c:pt idx="128" formatCode="General">
                  <c:v>4.5266899999999999E-5</c:v>
                </c:pt>
                <c:pt idx="129" formatCode="General">
                  <c:v>3.0477700000000001E-5</c:v>
                </c:pt>
                <c:pt idx="130" formatCode="General">
                  <c:v>6.1044500000000001E-5</c:v>
                </c:pt>
                <c:pt idx="131" formatCode="General">
                  <c:v>3.52023E-5</c:v>
                </c:pt>
                <c:pt idx="132" formatCode="General">
                  <c:v>5.2893299999999997E-5</c:v>
                </c:pt>
                <c:pt idx="133" formatCode="General">
                  <c:v>5.13956E-5</c:v>
                </c:pt>
                <c:pt idx="134" formatCode="General">
                  <c:v>5.3576199999999997E-5</c:v>
                </c:pt>
                <c:pt idx="135" formatCode="General">
                  <c:v>6.6011400000000003E-5</c:v>
                </c:pt>
                <c:pt idx="136" formatCode="General">
                  <c:v>1.2983700000000001E-5</c:v>
                </c:pt>
                <c:pt idx="137" formatCode="General">
                  <c:v>1.6950199999999999E-5</c:v>
                </c:pt>
                <c:pt idx="138" formatCode="General">
                  <c:v>4.0475100000000001E-5</c:v>
                </c:pt>
                <c:pt idx="139" formatCode="General">
                  <c:v>4.0747000000000001E-6</c:v>
                </c:pt>
                <c:pt idx="140" formatCode="General">
                  <c:v>5.2276800000000001E-5</c:v>
                </c:pt>
                <c:pt idx="141" formatCode="General">
                  <c:v>2.31049E-5</c:v>
                </c:pt>
                <c:pt idx="142" formatCode="General">
                  <c:v>4.67663E-5</c:v>
                </c:pt>
                <c:pt idx="143" formatCode="General">
                  <c:v>1.44172E-5</c:v>
                </c:pt>
                <c:pt idx="144" formatCode="General">
                  <c:v>1.96869E-5</c:v>
                </c:pt>
                <c:pt idx="145" formatCode="General">
                  <c:v>2.8455399999999999E-5</c:v>
                </c:pt>
                <c:pt idx="146" formatCode="General">
                  <c:v>4.8455499999999997E-5</c:v>
                </c:pt>
                <c:pt idx="147" formatCode="General">
                  <c:v>-3.6551899999999998E-5</c:v>
                </c:pt>
                <c:pt idx="148" formatCode="General">
                  <c:v>2.27822E-5</c:v>
                </c:pt>
                <c:pt idx="149" formatCode="General">
                  <c:v>5.7417300000000003E-5</c:v>
                </c:pt>
                <c:pt idx="150" formatCode="General">
                  <c:v>2.60133E-5</c:v>
                </c:pt>
                <c:pt idx="151" formatCode="General">
                  <c:v>4.6738099999999999E-5</c:v>
                </c:pt>
                <c:pt idx="152" formatCode="General">
                  <c:v>1.8769600000000001E-5</c:v>
                </c:pt>
                <c:pt idx="153" formatCode="General">
                  <c:v>1.3495999999999999E-5</c:v>
                </c:pt>
                <c:pt idx="154" formatCode="General">
                  <c:v>1.6397800000000001E-5</c:v>
                </c:pt>
                <c:pt idx="155" formatCode="General">
                  <c:v>2.5798700000000001E-5</c:v>
                </c:pt>
                <c:pt idx="156" formatCode="General">
                  <c:v>2.0057100000000001E-5</c:v>
                </c:pt>
                <c:pt idx="157" formatCode="General">
                  <c:v>2.6318200000000002E-5</c:v>
                </c:pt>
                <c:pt idx="158" formatCode="General">
                  <c:v>3.8999599999999998E-5</c:v>
                </c:pt>
                <c:pt idx="159" formatCode="General">
                  <c:v>-5.9397000000000001E-6</c:v>
                </c:pt>
                <c:pt idx="160" formatCode="General">
                  <c:v>2.78938E-5</c:v>
                </c:pt>
                <c:pt idx="161" formatCode="General">
                  <c:v>3.6874000000000001E-6</c:v>
                </c:pt>
                <c:pt idx="162" formatCode="General">
                  <c:v>1.4023600000000001E-5</c:v>
                </c:pt>
                <c:pt idx="163" formatCode="General">
                  <c:v>2.9553500000000001E-5</c:v>
                </c:pt>
                <c:pt idx="164" formatCode="General">
                  <c:v>-4.9149999999999997E-7</c:v>
                </c:pt>
                <c:pt idx="165" formatCode="General">
                  <c:v>1.6317500000000001E-5</c:v>
                </c:pt>
                <c:pt idx="166" formatCode="General">
                  <c:v>2.7135600000000002E-5</c:v>
                </c:pt>
                <c:pt idx="167" formatCode="General">
                  <c:v>-3.3377699999999997E-5</c:v>
                </c:pt>
                <c:pt idx="168" formatCode="General">
                  <c:v>1.26287E-5</c:v>
                </c:pt>
                <c:pt idx="169" formatCode="General">
                  <c:v>1.19529E-5</c:v>
                </c:pt>
                <c:pt idx="170" formatCode="General">
                  <c:v>3.23499E-5</c:v>
                </c:pt>
                <c:pt idx="171" formatCode="General">
                  <c:v>3.9006199999999999E-5</c:v>
                </c:pt>
                <c:pt idx="172" formatCode="General">
                  <c:v>2.6977E-6</c:v>
                </c:pt>
                <c:pt idx="173" formatCode="General">
                  <c:v>8.3696000000000003E-6</c:v>
                </c:pt>
                <c:pt idx="174" formatCode="General">
                  <c:v>1.0601800000000001E-5</c:v>
                </c:pt>
                <c:pt idx="175" formatCode="General">
                  <c:v>1.31301E-5</c:v>
                </c:pt>
                <c:pt idx="176" formatCode="General">
                  <c:v>-2.9275400000000001E-5</c:v>
                </c:pt>
                <c:pt idx="177" formatCode="General">
                  <c:v>-1.3880600000000001E-5</c:v>
                </c:pt>
                <c:pt idx="178" formatCode="General">
                  <c:v>2.5106999999999999E-5</c:v>
                </c:pt>
                <c:pt idx="179" formatCode="General">
                  <c:v>-3.45996E-5</c:v>
                </c:pt>
                <c:pt idx="180" formatCode="General">
                  <c:v>4.09503E-5</c:v>
                </c:pt>
                <c:pt idx="181" formatCode="General">
                  <c:v>4.1510000000000001E-5</c:v>
                </c:pt>
                <c:pt idx="182" formatCode="General">
                  <c:v>5.4022999999999999E-6</c:v>
                </c:pt>
                <c:pt idx="183" formatCode="General">
                  <c:v>1.6963999999999999E-5</c:v>
                </c:pt>
                <c:pt idx="184" formatCode="General">
                  <c:v>-4.9492E-6</c:v>
                </c:pt>
                <c:pt idx="185" formatCode="General">
                  <c:v>-2.2662399999999998E-5</c:v>
                </c:pt>
                <c:pt idx="186" formatCode="General">
                  <c:v>2.58494E-5</c:v>
                </c:pt>
                <c:pt idx="187" formatCode="General">
                  <c:v>-1.15547E-5</c:v>
                </c:pt>
                <c:pt idx="188" formatCode="General">
                  <c:v>1.2434400000000001E-5</c:v>
                </c:pt>
                <c:pt idx="189" formatCode="General">
                  <c:v>1.37806E-5</c:v>
                </c:pt>
                <c:pt idx="190" formatCode="General">
                  <c:v>-5.8680000000000004E-7</c:v>
                </c:pt>
                <c:pt idx="191" formatCode="General">
                  <c:v>6.0546999999999998E-6</c:v>
                </c:pt>
                <c:pt idx="192" formatCode="General">
                  <c:v>4.0139499999999997E-5</c:v>
                </c:pt>
                <c:pt idx="193" formatCode="General">
                  <c:v>-8.3455E-6</c:v>
                </c:pt>
                <c:pt idx="194" formatCode="General">
                  <c:v>4.08019E-5</c:v>
                </c:pt>
                <c:pt idx="195" formatCode="General">
                  <c:v>-4.0956999999999996E-6</c:v>
                </c:pt>
                <c:pt idx="196" formatCode="General">
                  <c:v>3.0609699999999999E-5</c:v>
                </c:pt>
                <c:pt idx="197" formatCode="General">
                  <c:v>-1.8754600000000002E-5</c:v>
                </c:pt>
                <c:pt idx="198" formatCode="General">
                  <c:v>-3.51868E-5</c:v>
                </c:pt>
                <c:pt idx="199" formatCode="General">
                  <c:v>1.41725E-5</c:v>
                </c:pt>
                <c:pt idx="200" formatCode="General">
                  <c:v>-9.9406999999999995E-6</c:v>
                </c:pt>
                <c:pt idx="201" formatCode="General">
                  <c:v>1.74202E-5</c:v>
                </c:pt>
                <c:pt idx="202" formatCode="General">
                  <c:v>-1.6841E-5</c:v>
                </c:pt>
                <c:pt idx="203" formatCode="General">
                  <c:v>-3.2666000000000002E-6</c:v>
                </c:pt>
                <c:pt idx="204" formatCode="General">
                  <c:v>2.6270200000000001E-5</c:v>
                </c:pt>
                <c:pt idx="205" formatCode="General">
                  <c:v>9.6577000000000007E-6</c:v>
                </c:pt>
                <c:pt idx="206" formatCode="General">
                  <c:v>-1.2314600000000001E-5</c:v>
                </c:pt>
                <c:pt idx="207" formatCode="General">
                  <c:v>1.55196E-5</c:v>
                </c:pt>
                <c:pt idx="208" formatCode="General">
                  <c:v>-3.0775699999999997E-5</c:v>
                </c:pt>
                <c:pt idx="209" formatCode="General">
                  <c:v>-2.60054E-5</c:v>
                </c:pt>
                <c:pt idx="210" formatCode="General">
                  <c:v>3.1802199999999999E-5</c:v>
                </c:pt>
                <c:pt idx="211" formatCode="General">
                  <c:v>2.93397E-5</c:v>
                </c:pt>
                <c:pt idx="212" formatCode="General">
                  <c:v>1.5143999999999999E-5</c:v>
                </c:pt>
                <c:pt idx="213" formatCode="General">
                  <c:v>-1.4483E-5</c:v>
                </c:pt>
                <c:pt idx="214" formatCode="General">
                  <c:v>1.8446000000000001E-6</c:v>
                </c:pt>
                <c:pt idx="215" formatCode="General">
                  <c:v>-1.0718E-5</c:v>
                </c:pt>
                <c:pt idx="216" formatCode="General">
                  <c:v>4.49833E-5</c:v>
                </c:pt>
                <c:pt idx="217" formatCode="General">
                  <c:v>8.0529000000000004E-6</c:v>
                </c:pt>
                <c:pt idx="218" formatCode="General">
                  <c:v>1.4111700000000001E-5</c:v>
                </c:pt>
                <c:pt idx="219" formatCode="General">
                  <c:v>3.5934000000000002E-6</c:v>
                </c:pt>
                <c:pt idx="220" formatCode="General">
                  <c:v>2.3023E-6</c:v>
                </c:pt>
                <c:pt idx="221" formatCode="General">
                  <c:v>3.0994300000000002E-5</c:v>
                </c:pt>
                <c:pt idx="222" formatCode="General">
                  <c:v>1.0114499999999999E-5</c:v>
                </c:pt>
                <c:pt idx="223" formatCode="General">
                  <c:v>-9.6152999999999992E-6</c:v>
                </c:pt>
                <c:pt idx="224" formatCode="General">
                  <c:v>3.6962799999999998E-5</c:v>
                </c:pt>
                <c:pt idx="225" formatCode="General">
                  <c:v>9.8137000000000006E-6</c:v>
                </c:pt>
                <c:pt idx="226" formatCode="General">
                  <c:v>3.5175000000000001E-5</c:v>
                </c:pt>
                <c:pt idx="227" formatCode="General">
                  <c:v>3.4630800000000001E-5</c:v>
                </c:pt>
                <c:pt idx="228" formatCode="General">
                  <c:v>-5.3470700000000003E-5</c:v>
                </c:pt>
                <c:pt idx="229" formatCode="General">
                  <c:v>6.9646000000000002E-6</c:v>
                </c:pt>
                <c:pt idx="230" formatCode="General">
                  <c:v>1.36472E-5</c:v>
                </c:pt>
                <c:pt idx="231" formatCode="General">
                  <c:v>-3.1049999999999999E-6</c:v>
                </c:pt>
                <c:pt idx="232" formatCode="General">
                  <c:v>-9.2360999999999995E-6</c:v>
                </c:pt>
                <c:pt idx="233" formatCode="General">
                  <c:v>2.2707999999999999E-6</c:v>
                </c:pt>
                <c:pt idx="234" formatCode="General">
                  <c:v>-1.9013199999999999E-5</c:v>
                </c:pt>
                <c:pt idx="235" formatCode="General">
                  <c:v>-1.0486099999999999E-5</c:v>
                </c:pt>
                <c:pt idx="236" formatCode="General">
                  <c:v>-2.8415000000000002E-5</c:v>
                </c:pt>
                <c:pt idx="237" formatCode="General">
                  <c:v>2.5619999999999999E-5</c:v>
                </c:pt>
                <c:pt idx="238" formatCode="General">
                  <c:v>7.4656000000000001E-6</c:v>
                </c:pt>
                <c:pt idx="239" formatCode="General">
                  <c:v>1.97383E-5</c:v>
                </c:pt>
                <c:pt idx="240" formatCode="General">
                  <c:v>1.8316099999999999E-5</c:v>
                </c:pt>
                <c:pt idx="241" formatCode="General">
                  <c:v>-1.9244200000000001E-5</c:v>
                </c:pt>
                <c:pt idx="242" formatCode="General">
                  <c:v>-2.1883E-5</c:v>
                </c:pt>
                <c:pt idx="243" formatCode="General">
                  <c:v>4.5026800000000001E-5</c:v>
                </c:pt>
                <c:pt idx="244" formatCode="General">
                  <c:v>-1.0949500000000001E-5</c:v>
                </c:pt>
                <c:pt idx="245" formatCode="General">
                  <c:v>-1.16129E-5</c:v>
                </c:pt>
                <c:pt idx="246" formatCode="General">
                  <c:v>-5.9473599999999999E-5</c:v>
                </c:pt>
                <c:pt idx="247" formatCode="General">
                  <c:v>-5.4548600000000002E-5</c:v>
                </c:pt>
                <c:pt idx="248" formatCode="General">
                  <c:v>2.0489500000000001E-5</c:v>
                </c:pt>
                <c:pt idx="249" formatCode="General">
                  <c:v>7.8100000000000005E-8</c:v>
                </c:pt>
                <c:pt idx="250" formatCode="General">
                  <c:v>-8.2984600000000005E-5</c:v>
                </c:pt>
                <c:pt idx="251" formatCode="General">
                  <c:v>1.2356300000000001E-5</c:v>
                </c:pt>
                <c:pt idx="252" formatCode="General">
                  <c:v>3.51465E-5</c:v>
                </c:pt>
                <c:pt idx="253" formatCode="General">
                  <c:v>4.5417799999999997E-5</c:v>
                </c:pt>
                <c:pt idx="254" formatCode="General">
                  <c:v>-6.0908700000000002E-5</c:v>
                </c:pt>
                <c:pt idx="255" formatCode="General">
                  <c:v>-8.2050000000000002E-6</c:v>
                </c:pt>
                <c:pt idx="256" formatCode="General">
                  <c:v>-1.5563999999999999E-5</c:v>
                </c:pt>
                <c:pt idx="257" formatCode="General">
                  <c:v>5.5804E-6</c:v>
                </c:pt>
                <c:pt idx="258" formatCode="General">
                  <c:v>-9.2071500000000001E-5</c:v>
                </c:pt>
                <c:pt idx="259" formatCode="General">
                  <c:v>-2.4920099999999999E-5</c:v>
                </c:pt>
                <c:pt idx="260" formatCode="General">
                  <c:v>-4.8922199999999997E-5</c:v>
                </c:pt>
                <c:pt idx="261" formatCode="General">
                  <c:v>2.26987E-5</c:v>
                </c:pt>
                <c:pt idx="262" formatCode="General">
                  <c:v>8.1003500000000005E-5</c:v>
                </c:pt>
                <c:pt idx="263" formatCode="General">
                  <c:v>4.8351299999999999E-5</c:v>
                </c:pt>
                <c:pt idx="264" formatCode="General">
                  <c:v>-2.7227299999999999E-5</c:v>
                </c:pt>
                <c:pt idx="265" formatCode="General">
                  <c:v>1.040418E-4</c:v>
                </c:pt>
                <c:pt idx="266" formatCode="General">
                  <c:v>5.4293199999999997E-5</c:v>
                </c:pt>
                <c:pt idx="267" formatCode="General">
                  <c:v>-7.0448200000000001E-5</c:v>
                </c:pt>
                <c:pt idx="268" formatCode="General">
                  <c:v>-4.4521699999999998E-5</c:v>
                </c:pt>
                <c:pt idx="269" formatCode="General">
                  <c:v>1.458249E-4</c:v>
                </c:pt>
                <c:pt idx="270" formatCode="General">
                  <c:v>-2.3209799999999999E-5</c:v>
                </c:pt>
                <c:pt idx="271" formatCode="General">
                  <c:v>1.4587799999999999E-5</c:v>
                </c:pt>
                <c:pt idx="272" formatCode="General">
                  <c:v>3.07521E-5</c:v>
                </c:pt>
                <c:pt idx="273" formatCode="General">
                  <c:v>-4.8056000000000002E-5</c:v>
                </c:pt>
                <c:pt idx="274" formatCode="General">
                  <c:v>-4.4156999999999999E-6</c:v>
                </c:pt>
                <c:pt idx="275" formatCode="General">
                  <c:v>-1.23815E-5</c:v>
                </c:pt>
                <c:pt idx="276" formatCode="General">
                  <c:v>1.4810900000000001E-5</c:v>
                </c:pt>
                <c:pt idx="277" formatCode="General">
                  <c:v>-5.9499700000000002E-5</c:v>
                </c:pt>
                <c:pt idx="278" formatCode="General">
                  <c:v>-2.1927000000000002E-6</c:v>
                </c:pt>
                <c:pt idx="279" formatCode="General">
                  <c:v>-8.5586000000000004E-5</c:v>
                </c:pt>
                <c:pt idx="280" formatCode="General">
                  <c:v>-4.1783399999999997E-5</c:v>
                </c:pt>
                <c:pt idx="281" formatCode="General">
                  <c:v>-4.2425999999999997E-5</c:v>
                </c:pt>
                <c:pt idx="282" formatCode="General">
                  <c:v>1.44174E-5</c:v>
                </c:pt>
                <c:pt idx="283" formatCode="General">
                  <c:v>-4.8763100000000001E-5</c:v>
                </c:pt>
                <c:pt idx="284" formatCode="General">
                  <c:v>9.4631500000000004E-5</c:v>
                </c:pt>
                <c:pt idx="285" formatCode="General">
                  <c:v>6.6471700000000003E-5</c:v>
                </c:pt>
                <c:pt idx="286" formatCode="General">
                  <c:v>8.9209999999999998E-6</c:v>
                </c:pt>
                <c:pt idx="287" formatCode="General">
                  <c:v>-2.7597600000000002E-5</c:v>
                </c:pt>
                <c:pt idx="288" formatCode="General">
                  <c:v>3.7446000000000001E-6</c:v>
                </c:pt>
                <c:pt idx="289" formatCode="General">
                  <c:v>-4.34197E-5</c:v>
                </c:pt>
                <c:pt idx="290" formatCode="General">
                  <c:v>-3.9320199999999997E-5</c:v>
                </c:pt>
                <c:pt idx="291" formatCode="General">
                  <c:v>1.2842720000000001E-4</c:v>
                </c:pt>
                <c:pt idx="292" formatCode="General">
                  <c:v>1.8709500000000001E-5</c:v>
                </c:pt>
                <c:pt idx="293" formatCode="General">
                  <c:v>-9.5374899999999994E-5</c:v>
                </c:pt>
                <c:pt idx="294" formatCode="General">
                  <c:v>-7.28336E-5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Sheet1!$A$4:$A$398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Sheet1!$E$4:$E$398</c:f>
              <c:numCache>
                <c:formatCode>0.0000E+00</c:formatCode>
                <c:ptCount val="395"/>
                <c:pt idx="0">
                  <c:v>2.7695870457230321E-3</c:v>
                </c:pt>
                <c:pt idx="1">
                  <c:v>2.7244229955571539E-3</c:v>
                </c:pt>
                <c:pt idx="2">
                  <c:v>2.6792589415742447E-3</c:v>
                </c:pt>
                <c:pt idx="3">
                  <c:v>2.634094963931943E-3</c:v>
                </c:pt>
                <c:pt idx="4">
                  <c:v>2.5780178859184334E-3</c:v>
                </c:pt>
                <c:pt idx="5">
                  <c:v>2.5145779202019303E-3</c:v>
                </c:pt>
                <c:pt idx="6">
                  <c:v>2.4511381582274405E-3</c:v>
                </c:pt>
                <c:pt idx="7">
                  <c:v>2.3876984981239572E-3</c:v>
                </c:pt>
                <c:pt idx="8">
                  <c:v>2.3242589345298494E-3</c:v>
                </c:pt>
                <c:pt idx="9">
                  <c:v>2.2608194728067476E-3</c:v>
                </c:pt>
                <c:pt idx="10">
                  <c:v>2.1973802148256595E-3</c:v>
                </c:pt>
                <c:pt idx="11">
                  <c:v>2.1339409514829397E-3</c:v>
                </c:pt>
                <c:pt idx="12">
                  <c:v>2.0698079749090024E-3</c:v>
                </c:pt>
                <c:pt idx="13">
                  <c:v>2.0016013319136962E-3</c:v>
                </c:pt>
                <c:pt idx="14">
                  <c:v>1.9333947984453914E-3</c:v>
                </c:pt>
                <c:pt idx="15">
                  <c:v>1.8651884782665104E-3</c:v>
                </c:pt>
                <c:pt idx="16">
                  <c:v>1.7969823713770523E-3</c:v>
                </c:pt>
                <c:pt idx="17">
                  <c:v>1.7287764835415972E-3</c:v>
                </c:pt>
                <c:pt idx="18">
                  <c:v>1.6605708032309859E-3</c:v>
                </c:pt>
                <c:pt idx="19">
                  <c:v>1.5923651286849541E-3</c:v>
                </c:pt>
                <c:pt idx="20">
                  <c:v>1.5241596674283454E-3</c:v>
                </c:pt>
                <c:pt idx="21">
                  <c:v>1.4611744405514534E-3</c:v>
                </c:pt>
                <c:pt idx="22">
                  <c:v>1.4004928426112066E-3</c:v>
                </c:pt>
                <c:pt idx="23">
                  <c:v>1.3398112446709601E-3</c:v>
                </c:pt>
                <c:pt idx="24">
                  <c:v>1.2791298364936054E-3</c:v>
                </c:pt>
                <c:pt idx="25">
                  <c:v>1.2184486180791424E-3</c:v>
                </c:pt>
                <c:pt idx="26">
                  <c:v>1.1577675894275713E-3</c:v>
                </c:pt>
                <c:pt idx="27">
                  <c:v>1.097086755667618E-3</c:v>
                </c:pt>
                <c:pt idx="28">
                  <c:v>1.036406111670557E-3</c:v>
                </c:pt>
                <c:pt idx="29">
                  <c:v>9.7943012614924024E-4</c:v>
                </c:pt>
                <c:pt idx="30">
                  <c:v>9.3406161082260845E-4</c:v>
                </c:pt>
                <c:pt idx="31">
                  <c:v>8.8869309166139448E-4</c:v>
                </c:pt>
                <c:pt idx="32">
                  <c:v>8.4332486392843509E-4</c:v>
                </c:pt>
                <c:pt idx="33">
                  <c:v>7.9795677424043842E-4</c:v>
                </c:pt>
                <c:pt idx="34">
                  <c:v>7.5258897214611382E-4</c:v>
                </c:pt>
                <c:pt idx="35">
                  <c:v>7.0722117005178945E-4</c:v>
                </c:pt>
                <c:pt idx="36">
                  <c:v>6.6185365555113714E-4</c:v>
                </c:pt>
                <c:pt idx="37">
                  <c:v>6.1648642480957474E-4</c:v>
                </c:pt>
                <c:pt idx="38">
                  <c:v>5.8483211330559893E-4</c:v>
                </c:pt>
                <c:pt idx="39">
                  <c:v>5.5682867273024487E-4</c:v>
                </c:pt>
                <c:pt idx="40">
                  <c:v>5.2882540730953573E-4</c:v>
                </c:pt>
                <c:pt idx="41">
                  <c:v>5.0082214188882648E-4</c:v>
                </c:pt>
                <c:pt idx="42">
                  <c:v>4.7281905162276235E-4</c:v>
                </c:pt>
                <c:pt idx="43">
                  <c:v>4.4481613887829705E-4</c:v>
                </c:pt>
                <c:pt idx="44">
                  <c:v>4.1681340365543165E-4</c:v>
                </c:pt>
                <c:pt idx="45">
                  <c:v>3.8881084358721117E-4</c:v>
                </c:pt>
                <c:pt idx="46">
                  <c:v>3.6572839091797269E-4</c:v>
                </c:pt>
                <c:pt idx="47">
                  <c:v>3.5231460382054294E-4</c:v>
                </c:pt>
                <c:pt idx="48">
                  <c:v>3.3890090062622778E-4</c:v>
                </c:pt>
                <c:pt idx="49">
                  <c:v>3.2548728133502744E-4</c:v>
                </c:pt>
                <c:pt idx="50">
                  <c:v>3.1207366317765277E-4</c:v>
                </c:pt>
                <c:pt idx="51">
                  <c:v>2.9866021396033335E-4</c:v>
                </c:pt>
                <c:pt idx="52">
                  <c:v>2.8524676360918826E-4</c:v>
                </c:pt>
                <c:pt idx="53">
                  <c:v>2.718333982949835E-4</c:v>
                </c:pt>
                <c:pt idx="54">
                  <c:v>2.5842011801771955E-4</c:v>
                </c:pt>
                <c:pt idx="55">
                  <c:v>2.5319622358004371E-4</c:v>
                </c:pt>
                <c:pt idx="56">
                  <c:v>2.4904263580678948E-4</c:v>
                </c:pt>
                <c:pt idx="57">
                  <c:v>2.4488907436660275E-4</c:v>
                </c:pt>
                <c:pt idx="58">
                  <c:v>2.4073551292641603E-4</c:v>
                </c:pt>
                <c:pt idx="59">
                  <c:v>2.365820041523644E-4</c:v>
                </c:pt>
                <c:pt idx="60">
                  <c:v>2.3242852100916514E-4</c:v>
                </c:pt>
                <c:pt idx="61">
                  <c:v>2.2827506419903346E-4</c:v>
                </c:pt>
                <c:pt idx="62">
                  <c:v>2.2412163372196925E-4</c:v>
                </c:pt>
                <c:pt idx="63">
                  <c:v>2.2162652412656633E-4</c:v>
                </c:pt>
                <c:pt idx="64">
                  <c:v>2.213193992174234E-4</c:v>
                </c:pt>
                <c:pt idx="65">
                  <c:v>2.2101227628146318E-4</c:v>
                </c:pt>
                <c:pt idx="66">
                  <c:v>2.2070515524079696E-4</c:v>
                </c:pt>
                <c:pt idx="67">
                  <c:v>2.2039803617331349E-4</c:v>
                </c:pt>
                <c:pt idx="68">
                  <c:v>2.2009091900112399E-4</c:v>
                </c:pt>
                <c:pt idx="69">
                  <c:v>2.1978380572337412E-4</c:v>
                </c:pt>
                <c:pt idx="70">
                  <c:v>2.1947669244562425E-4</c:v>
                </c:pt>
                <c:pt idx="71">
                  <c:v>2.1916958108913128E-4</c:v>
                </c:pt>
                <c:pt idx="72">
                  <c:v>2.1890508960010024E-4</c:v>
                </c:pt>
                <c:pt idx="73">
                  <c:v>2.1864158398753674E-4</c:v>
                </c:pt>
                <c:pt idx="74">
                  <c:v>2.1837808002346838E-4</c:v>
                </c:pt>
                <c:pt idx="75">
                  <c:v>2.1811457773017194E-4</c:v>
                </c:pt>
                <c:pt idx="76">
                  <c:v>2.1785107708537066E-4</c:v>
                </c:pt>
                <c:pt idx="77">
                  <c:v>2.1758758143060856E-4</c:v>
                </c:pt>
                <c:pt idx="78">
                  <c:v>2.1732408410507438E-4</c:v>
                </c:pt>
                <c:pt idx="79">
                  <c:v>2.1706059009880734E-4</c:v>
                </c:pt>
                <c:pt idx="80">
                  <c:v>2.1594663237997549E-4</c:v>
                </c:pt>
                <c:pt idx="81">
                  <c:v>2.1405760484581216E-4</c:v>
                </c:pt>
                <c:pt idx="82">
                  <c:v>2.1216857731164894E-4</c:v>
                </c:pt>
                <c:pt idx="83">
                  <c:v>2.1027957357425367E-4</c:v>
                </c:pt>
                <c:pt idx="84">
                  <c:v>2.0839058165538751E-4</c:v>
                </c:pt>
                <c:pt idx="85">
                  <c:v>2.0650161353328943E-4</c:v>
                </c:pt>
                <c:pt idx="86">
                  <c:v>2.0461266936766919E-4</c:v>
                </c:pt>
                <c:pt idx="87">
                  <c:v>2.027237250423391E-4</c:v>
                </c:pt>
                <c:pt idx="88">
                  <c:v>2.0072503909435418E-4</c:v>
                </c:pt>
                <c:pt idx="89">
                  <c:v>1.9723121359622038E-4</c:v>
                </c:pt>
                <c:pt idx="90">
                  <c:v>1.9373743211385151E-4</c:v>
                </c:pt>
                <c:pt idx="91">
                  <c:v>1.9024367249166125E-4</c:v>
                </c:pt>
                <c:pt idx="92">
                  <c:v>1.8674995688523606E-4</c:v>
                </c:pt>
                <c:pt idx="93">
                  <c:v>1.8325626343439734E-4</c:v>
                </c:pt>
                <c:pt idx="94">
                  <c:v>1.7976259213914499E-4</c:v>
                </c:pt>
                <c:pt idx="95">
                  <c:v>1.7626892054848484E-4</c:v>
                </c:pt>
                <c:pt idx="96">
                  <c:v>1.7277533698935481E-4</c:v>
                </c:pt>
                <c:pt idx="97">
                  <c:v>1.688123536555738E-4</c:v>
                </c:pt>
                <c:pt idx="98">
                  <c:v>1.6455303310036762E-4</c:v>
                </c:pt>
                <c:pt idx="99">
                  <c:v>1.6029376656930726E-4</c:v>
                </c:pt>
                <c:pt idx="100">
                  <c:v>1.5603455334207053E-4</c:v>
                </c:pt>
                <c:pt idx="101">
                  <c:v>1.5177534047499487E-4</c:v>
                </c:pt>
                <c:pt idx="102">
                  <c:v>1.4751618091174301E-4</c:v>
                </c:pt>
                <c:pt idx="103">
                  <c:v>1.4325707537263697E-4</c:v>
                </c:pt>
                <c:pt idx="104">
                  <c:v>1.3899802313735462E-4</c:v>
                </c:pt>
                <c:pt idx="105">
                  <c:v>1.3475783827154254E-4</c:v>
                </c:pt>
                <c:pt idx="106">
                  <c:v>1.3061911248732561E-4</c:v>
                </c:pt>
                <c:pt idx="107">
                  <c:v>1.2648043850165355E-4</c:v>
                </c:pt>
                <c:pt idx="108">
                  <c:v>1.2234181701450671E-4</c:v>
                </c:pt>
                <c:pt idx="109">
                  <c:v>1.1820324767589486E-4</c:v>
                </c:pt>
                <c:pt idx="110">
                  <c:v>1.1406467798729291E-4</c:v>
                </c:pt>
                <c:pt idx="111">
                  <c:v>1.0992621294575115E-4</c:v>
                </c:pt>
                <c:pt idx="112">
                  <c:v>1.0578774755421925E-4</c:v>
                </c:pt>
                <c:pt idx="113">
                  <c:v>1.0164933466121251E-4</c:v>
                </c:pt>
                <c:pt idx="114">
                  <c:v>9.797078655800586E-5</c:v>
                </c:pt>
                <c:pt idx="115">
                  <c:v>9.4489289759048511E-5</c:v>
                </c:pt>
                <c:pt idx="116">
                  <c:v>9.1007792960091176E-5</c:v>
                </c:pt>
                <c:pt idx="117">
                  <c:v>8.7526383610249308E-5</c:v>
                </c:pt>
                <c:pt idx="118">
                  <c:v>8.4044974554848764E-5</c:v>
                </c:pt>
                <c:pt idx="119">
                  <c:v>8.0563609076785245E-5</c:v>
                </c:pt>
                <c:pt idx="120">
                  <c:v>7.7082287764941709E-5</c:v>
                </c:pt>
                <c:pt idx="121">
                  <c:v>7.3601010324876508E-5</c:v>
                </c:pt>
                <c:pt idx="122">
                  <c:v>7.0317049751330413E-5</c:v>
                </c:pt>
                <c:pt idx="123">
                  <c:v>6.7649258177392797E-5</c:v>
                </c:pt>
                <c:pt idx="124">
                  <c:v>6.4981466603455248E-5</c:v>
                </c:pt>
                <c:pt idx="125">
                  <c:v>6.2313742045691276E-5</c:v>
                </c:pt>
                <c:pt idx="126">
                  <c:v>5.9646051334479729E-5</c:v>
                </c:pt>
                <c:pt idx="127">
                  <c:v>5.6978360623268114E-5</c:v>
                </c:pt>
                <c:pt idx="128">
                  <c:v>5.4310737153873926E-5</c:v>
                </c:pt>
                <c:pt idx="129">
                  <c:v>5.1643147079744624E-5</c:v>
                </c:pt>
                <c:pt idx="130">
                  <c:v>4.897555723125901E-5</c:v>
                </c:pt>
                <c:pt idx="131">
                  <c:v>4.6893840457658668E-5</c:v>
                </c:pt>
                <c:pt idx="132">
                  <c:v>4.4973453343054853E-5</c:v>
                </c:pt>
                <c:pt idx="133">
                  <c:v>4.3053090270172904E-5</c:v>
                </c:pt>
                <c:pt idx="134">
                  <c:v>4.1132775768066856E-5</c:v>
                </c:pt>
                <c:pt idx="135">
                  <c:v>3.9212461265960774E-5</c:v>
                </c:pt>
                <c:pt idx="136">
                  <c:v>3.7292195172186573E-5</c:v>
                </c:pt>
                <c:pt idx="137">
                  <c:v>3.5371929078412407E-5</c:v>
                </c:pt>
                <c:pt idx="138">
                  <c:v>3.345168702636006E-5</c:v>
                </c:pt>
                <c:pt idx="139">
                  <c:v>3.1732391584192352E-5</c:v>
                </c:pt>
                <c:pt idx="140">
                  <c:v>3.0430748808986851E-5</c:v>
                </c:pt>
                <c:pt idx="141">
                  <c:v>2.9129138848367999E-5</c:v>
                </c:pt>
                <c:pt idx="142">
                  <c:v>2.7827528887749148E-5</c:v>
                </c:pt>
                <c:pt idx="143">
                  <c:v>2.6525951741717007E-5</c:v>
                </c:pt>
                <c:pt idx="144">
                  <c:v>2.5224374595684832E-5</c:v>
                </c:pt>
                <c:pt idx="145">
                  <c:v>2.3922846671532681E-5</c:v>
                </c:pt>
                <c:pt idx="146">
                  <c:v>2.2621302340087186E-5</c:v>
                </c:pt>
                <c:pt idx="147">
                  <c:v>2.1319790823228328E-5</c:v>
                </c:pt>
                <c:pt idx="148">
                  <c:v>2.0451824138384426E-5</c:v>
                </c:pt>
                <c:pt idx="149">
                  <c:v>1.9651770925755242E-5</c:v>
                </c:pt>
                <c:pt idx="150">
                  <c:v>1.8851727731429865E-5</c:v>
                </c:pt>
                <c:pt idx="151">
                  <c:v>1.8051694690790787E-5</c:v>
                </c:pt>
                <c:pt idx="152">
                  <c:v>1.7251671803837994E-5</c:v>
                </c:pt>
                <c:pt idx="153">
                  <c:v>1.645167910717909E-5</c:v>
                </c:pt>
                <c:pt idx="154">
                  <c:v>1.5651676324525141E-5</c:v>
                </c:pt>
                <c:pt idx="155">
                  <c:v>1.4851693713861295E-5</c:v>
                </c:pt>
                <c:pt idx="156">
                  <c:v>1.4210183047100151E-5</c:v>
                </c:pt>
                <c:pt idx="157">
                  <c:v>1.3803057017772815E-5</c:v>
                </c:pt>
                <c:pt idx="158">
                  <c:v>1.339593612152537E-5</c:v>
                </c:pt>
                <c:pt idx="159">
                  <c:v>1.2988825491437728E-5</c:v>
                </c:pt>
                <c:pt idx="160">
                  <c:v>1.2581714861350096E-5</c:v>
                </c:pt>
                <c:pt idx="161">
                  <c:v>1.2174614497422248E-5</c:v>
                </c:pt>
                <c:pt idx="162">
                  <c:v>1.17675192665743E-5</c:v>
                </c:pt>
                <c:pt idx="163">
                  <c:v>1.1360429203256465E-5</c:v>
                </c:pt>
                <c:pt idx="164">
                  <c:v>1.0953344238568326E-5</c:v>
                </c:pt>
                <c:pt idx="165">
                  <c:v>1.0801452217444982E-5</c:v>
                </c:pt>
                <c:pt idx="166">
                  <c:v>1.0665508581611409E-5</c:v>
                </c:pt>
                <c:pt idx="167">
                  <c:v>1.0529568374188135E-5</c:v>
                </c:pt>
                <c:pt idx="168">
                  <c:v>1.0393629892474738E-5</c:v>
                </c:pt>
                <c:pt idx="169">
                  <c:v>1.0257693113461767E-5</c:v>
                </c:pt>
                <c:pt idx="170">
                  <c:v>1.012175976285909E-5</c:v>
                </c:pt>
                <c:pt idx="171">
                  <c:v>9.9858281264615651E-6</c:v>
                </c:pt>
                <c:pt idx="172">
                  <c:v>9.8498965015687719E-6</c:v>
                </c:pt>
                <c:pt idx="173">
                  <c:v>9.7797016926074246E-6</c:v>
                </c:pt>
                <c:pt idx="174">
                  <c:v>9.7813245527201686E-6</c:v>
                </c:pt>
                <c:pt idx="175">
                  <c:v>9.7829473717629124E-6</c:v>
                </c:pt>
                <c:pt idx="176">
                  <c:v>9.784570170476696E-6</c:v>
                </c:pt>
                <c:pt idx="177">
                  <c:v>9.7861929487241563E-6</c:v>
                </c:pt>
                <c:pt idx="178">
                  <c:v>9.7878156859016214E-6</c:v>
                </c:pt>
                <c:pt idx="179">
                  <c:v>9.7894384027501231E-6</c:v>
                </c:pt>
                <c:pt idx="180">
                  <c:v>9.7910610991322995E-6</c:v>
                </c:pt>
                <c:pt idx="181">
                  <c:v>9.7929556034040941E-6</c:v>
                </c:pt>
                <c:pt idx="182">
                  <c:v>9.8147884665099044E-6</c:v>
                </c:pt>
                <c:pt idx="183">
                  <c:v>9.8366210523892969E-6</c:v>
                </c:pt>
                <c:pt idx="184">
                  <c:v>9.8584530893603805E-6</c:v>
                </c:pt>
                <c:pt idx="185">
                  <c:v>9.880285124483289E-6</c:v>
                </c:pt>
                <c:pt idx="186">
                  <c:v>9.9021166106978886E-6</c:v>
                </c:pt>
                <c:pt idx="187">
                  <c:v>9.9239475443078258E-6</c:v>
                </c:pt>
                <c:pt idx="188">
                  <c:v>9.9457784797659381E-6</c:v>
                </c:pt>
                <c:pt idx="189">
                  <c:v>9.9676085872411486E-6</c:v>
                </c:pt>
                <c:pt idx="190">
                  <c:v>9.9620332677485401E-6</c:v>
                </c:pt>
                <c:pt idx="191">
                  <c:v>9.9338374300443796E-6</c:v>
                </c:pt>
                <c:pt idx="192">
                  <c:v>9.9056423037080546E-6</c:v>
                </c:pt>
                <c:pt idx="193">
                  <c:v>9.8774478863524283E-6</c:v>
                </c:pt>
                <c:pt idx="194">
                  <c:v>9.8492538270678611E-6</c:v>
                </c:pt>
                <c:pt idx="195">
                  <c:v>9.8210601210800738E-6</c:v>
                </c:pt>
                <c:pt idx="196">
                  <c:v>9.7928671288472659E-6</c:v>
                </c:pt>
                <c:pt idx="197">
                  <c:v>9.7646748479822937E-6</c:v>
                </c:pt>
                <c:pt idx="198">
                  <c:v>9.7313397792531111E-6</c:v>
                </c:pt>
                <c:pt idx="199">
                  <c:v>9.6396414930462053E-6</c:v>
                </c:pt>
                <c:pt idx="200">
                  <c:v>9.5479455206945649E-6</c:v>
                </c:pt>
                <c:pt idx="201">
                  <c:v>9.456251862198202E-6</c:v>
                </c:pt>
                <c:pt idx="202">
                  <c:v>9.3645581959372201E-6</c:v>
                </c:pt>
                <c:pt idx="203">
                  <c:v>9.2728668512961226E-6</c:v>
                </c:pt>
                <c:pt idx="204">
                  <c:v>9.1811755066550251E-6</c:v>
                </c:pt>
                <c:pt idx="205">
                  <c:v>9.0894887897244637E-6</c:v>
                </c:pt>
                <c:pt idx="206">
                  <c:v>8.9978020727939057E-6</c:v>
                </c:pt>
                <c:pt idx="207">
                  <c:v>8.8838204880599261E-6</c:v>
                </c:pt>
                <c:pt idx="208">
                  <c:v>8.755751755624861E-6</c:v>
                </c:pt>
                <c:pt idx="209">
                  <c:v>8.6276894873756719E-6</c:v>
                </c:pt>
                <c:pt idx="210">
                  <c:v>8.4996272191264778E-6</c:v>
                </c:pt>
                <c:pt idx="211">
                  <c:v>8.3715681829702233E-6</c:v>
                </c:pt>
                <c:pt idx="212">
                  <c:v>8.2435091468139655E-6</c:v>
                </c:pt>
                <c:pt idx="213">
                  <c:v>8.1154565748435752E-6</c:v>
                </c:pt>
                <c:pt idx="214">
                  <c:v>7.9874040028731883E-6</c:v>
                </c:pt>
                <c:pt idx="215">
                  <c:v>7.8597214555295564E-6</c:v>
                </c:pt>
                <c:pt idx="216">
                  <c:v>7.7342310389201757E-6</c:v>
                </c:pt>
                <c:pt idx="217">
                  <c:v>7.6087469573171178E-6</c:v>
                </c:pt>
                <c:pt idx="218">
                  <c:v>7.4832628757140599E-6</c:v>
                </c:pt>
                <c:pt idx="219">
                  <c:v>7.3577819616141694E-6</c:v>
                </c:pt>
                <c:pt idx="220">
                  <c:v>7.232304215017431E-6</c:v>
                </c:pt>
                <c:pt idx="221">
                  <c:v>7.10682963592386E-6</c:v>
                </c:pt>
                <c:pt idx="222">
                  <c:v>6.9813550568302882E-6</c:v>
                </c:pt>
                <c:pt idx="223">
                  <c:v>6.8558836452398752E-6</c:v>
                </c:pt>
                <c:pt idx="224">
                  <c:v>6.7504191307185181E-6</c:v>
                </c:pt>
                <c:pt idx="225">
                  <c:v>6.6547001088150566E-6</c:v>
                </c:pt>
                <c:pt idx="226">
                  <c:v>6.5589810869115934E-6</c:v>
                </c:pt>
                <c:pt idx="227">
                  <c:v>6.4632668980710496E-6</c:v>
                </c:pt>
                <c:pt idx="228">
                  <c:v>6.3675527092304998E-6</c:v>
                </c:pt>
                <c:pt idx="229">
                  <c:v>6.2718409450305792E-6</c:v>
                </c:pt>
                <c:pt idx="230">
                  <c:v>6.1761291727214963E-6</c:v>
                </c:pt>
                <c:pt idx="231">
                  <c:v>6.0804222334753201E-6</c:v>
                </c:pt>
                <c:pt idx="232">
                  <c:v>5.9921976128919945E-6</c:v>
                </c:pt>
                <c:pt idx="233">
                  <c:v>5.9338753842136214E-6</c:v>
                </c:pt>
                <c:pt idx="234">
                  <c:v>5.8755531505934099E-6</c:v>
                </c:pt>
                <c:pt idx="235">
                  <c:v>5.8172323896420633E-6</c:v>
                </c:pt>
                <c:pt idx="236">
                  <c:v>5.7589131063014251E-6</c:v>
                </c:pt>
                <c:pt idx="237">
                  <c:v>5.7005938180189434E-6</c:v>
                </c:pt>
                <c:pt idx="238">
                  <c:v>5.6422774800160409E-6</c:v>
                </c:pt>
                <c:pt idx="239">
                  <c:v>5.5839611370712933E-6</c:v>
                </c:pt>
                <c:pt idx="240">
                  <c:v>5.5256462667954173E-6</c:v>
                </c:pt>
                <c:pt idx="241">
                  <c:v>5.4897959848003481E-6</c:v>
                </c:pt>
                <c:pt idx="242">
                  <c:v>5.4624100497186167E-6</c:v>
                </c:pt>
                <c:pt idx="243">
                  <c:v>5.4350248085901582E-6</c:v>
                </c:pt>
                <c:pt idx="244">
                  <c:v>5.4076395651407828E-6</c:v>
                </c:pt>
                <c:pt idx="245">
                  <c:v>5.3802557072770335E-6</c:v>
                </c:pt>
                <c:pt idx="246">
                  <c:v>5.3528718494132833E-6</c:v>
                </c:pt>
                <c:pt idx="247">
                  <c:v>5.3254886808609765E-6</c:v>
                </c:pt>
                <c:pt idx="248">
                  <c:v>5.2981062062619365E-6</c:v>
                </c:pt>
                <c:pt idx="249">
                  <c:v>5.2759198625248352E-6</c:v>
                </c:pt>
                <c:pt idx="250">
                  <c:v>5.2692398338382486E-6</c:v>
                </c:pt>
                <c:pt idx="251">
                  <c:v>5.2625599738857675E-6</c:v>
                </c:pt>
                <c:pt idx="252">
                  <c:v>5.2558801133670644E-6</c:v>
                </c:pt>
                <c:pt idx="253">
                  <c:v>5.249200590882795E-6</c:v>
                </c:pt>
                <c:pt idx="254">
                  <c:v>5.2425210683985264E-6</c:v>
                </c:pt>
                <c:pt idx="255">
                  <c:v>5.2358418833824696E-6</c:v>
                </c:pt>
                <c:pt idx="256">
                  <c:v>5.2291626978001924E-6</c:v>
                </c:pt>
                <c:pt idx="257">
                  <c:v>5.2224836815182418E-6</c:v>
                </c:pt>
                <c:pt idx="258">
                  <c:v>5.2261643474474176E-6</c:v>
                </c:pt>
                <c:pt idx="259">
                  <c:v>5.2328698831469259E-6</c:v>
                </c:pt>
                <c:pt idx="260">
                  <c:v>5.2395752494338004E-6</c:v>
                </c:pt>
                <c:pt idx="261">
                  <c:v>5.246280446308041E-6</c:v>
                </c:pt>
                <c:pt idx="262">
                  <c:v>5.2529856431822798E-6</c:v>
                </c:pt>
                <c:pt idx="263">
                  <c:v>5.259690501231251E-6</c:v>
                </c:pt>
                <c:pt idx="264">
                  <c:v>5.2663953598487218E-6</c:v>
                </c:pt>
                <c:pt idx="265">
                  <c:v>5.2730998790724235E-6</c:v>
                </c:pt>
                <c:pt idx="266">
                  <c:v>5.2826172000542319E-6</c:v>
                </c:pt>
                <c:pt idx="267">
                  <c:v>5.2988442376434827E-6</c:v>
                </c:pt>
                <c:pt idx="268">
                  <c:v>5.3150704551486799E-6</c:v>
                </c:pt>
                <c:pt idx="269">
                  <c:v>5.331296671277895E-6</c:v>
                </c:pt>
                <c:pt idx="270">
                  <c:v>5.3475224787410654E-6</c:v>
                </c:pt>
                <c:pt idx="271">
                  <c:v>5.3637478761622073E-6</c:v>
                </c:pt>
                <c:pt idx="272">
                  <c:v>5.3799728635413206E-6</c:v>
                </c:pt>
                <c:pt idx="273">
                  <c:v>5.3961974408784089E-6</c:v>
                </c:pt>
                <c:pt idx="274">
                  <c:v>5.4124216081734678E-6</c:v>
                </c:pt>
                <c:pt idx="275">
                  <c:v>5.4334071038684997E-6</c:v>
                </c:pt>
                <c:pt idx="276">
                  <c:v>5.455472513079612E-6</c:v>
                </c:pt>
                <c:pt idx="277">
                  <c:v>5.4775373664631143E-6</c:v>
                </c:pt>
                <c:pt idx="278">
                  <c:v>5.4996016621475313E-6</c:v>
                </c:pt>
                <c:pt idx="279">
                  <c:v>5.5216654001328629E-6</c:v>
                </c:pt>
                <c:pt idx="280">
                  <c:v>5.5437285785476374E-6</c:v>
                </c:pt>
                <c:pt idx="281">
                  <c:v>5.5657912011348001E-6</c:v>
                </c:pt>
                <c:pt idx="282">
                  <c:v>5.5878532660228775E-6</c:v>
                </c:pt>
                <c:pt idx="283">
                  <c:v>5.6097694422714224E-6</c:v>
                </c:pt>
                <c:pt idx="284">
                  <c:v>5.6313922706275956E-6</c:v>
                </c:pt>
                <c:pt idx="285">
                  <c:v>5.653014550526046E-6</c:v>
                </c:pt>
                <c:pt idx="286">
                  <c:v>5.6746362856353849E-6</c:v>
                </c:pt>
                <c:pt idx="287">
                  <c:v>5.6962574741213075E-6</c:v>
                </c:pt>
                <c:pt idx="288">
                  <c:v>5.7178786607729235E-6</c:v>
                </c:pt>
                <c:pt idx="289">
                  <c:v>5.7394987560120126E-6</c:v>
                </c:pt>
                <c:pt idx="290">
                  <c:v>5.7611183027933797E-6</c:v>
                </c:pt>
                <c:pt idx="291">
                  <c:v>5.7827373029513278E-6</c:v>
                </c:pt>
                <c:pt idx="292">
                  <c:v>5.7965905207929313E-6</c:v>
                </c:pt>
                <c:pt idx="293">
                  <c:v>5.8090631224885617E-6</c:v>
                </c:pt>
                <c:pt idx="294">
                  <c:v>5.8215354098643286E-6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37568"/>
        <c:axId val="175633536"/>
      </c:scatterChart>
      <c:valAx>
        <c:axId val="17263756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5633536"/>
        <c:crosses val="autoZero"/>
        <c:crossBetween val="midCat"/>
      </c:valAx>
      <c:valAx>
        <c:axId val="17563353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2637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Sheet1!$K$4:$K$398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Sheet1!$L$4:$L$398</c:f>
              <c:numCache>
                <c:formatCode>0.00E+00</c:formatCode>
                <c:ptCount val="395"/>
                <c:pt idx="0">
                  <c:v>1.6323005799999998E-2</c:v>
                </c:pt>
                <c:pt idx="1">
                  <c:v>1.59577765E-2</c:v>
                </c:pt>
                <c:pt idx="2">
                  <c:v>1.59628801E-2</c:v>
                </c:pt>
                <c:pt idx="3">
                  <c:v>1.5609349099999999E-2</c:v>
                </c:pt>
                <c:pt idx="4">
                  <c:v>1.52202593E-2</c:v>
                </c:pt>
                <c:pt idx="5">
                  <c:v>1.5059364E-2</c:v>
                </c:pt>
                <c:pt idx="6">
                  <c:v>1.4506482500000001E-2</c:v>
                </c:pt>
                <c:pt idx="7">
                  <c:v>1.417711E-2</c:v>
                </c:pt>
                <c:pt idx="8">
                  <c:v>1.3828682700000001E-2</c:v>
                </c:pt>
                <c:pt idx="9">
                  <c:v>1.3502427399999999E-2</c:v>
                </c:pt>
                <c:pt idx="10">
                  <c:v>1.3121494100000001E-2</c:v>
                </c:pt>
                <c:pt idx="11">
                  <c:v>1.2762982399999999E-2</c:v>
                </c:pt>
                <c:pt idx="12">
                  <c:v>1.2332867799999999E-2</c:v>
                </c:pt>
                <c:pt idx="13">
                  <c:v>1.2061750499999999E-2</c:v>
                </c:pt>
                <c:pt idx="14">
                  <c:v>1.15669528E-2</c:v>
                </c:pt>
                <c:pt idx="15">
                  <c:v>1.1209378000000001E-2</c:v>
                </c:pt>
                <c:pt idx="16">
                  <c:v>1.0783175000000001E-2</c:v>
                </c:pt>
                <c:pt idx="17">
                  <c:v>1.0463994000000001E-2</c:v>
                </c:pt>
                <c:pt idx="18">
                  <c:v>9.9895988000000008E-3</c:v>
                </c:pt>
                <c:pt idx="19">
                  <c:v>9.6151902999999997E-3</c:v>
                </c:pt>
                <c:pt idx="20">
                  <c:v>9.2527931999999997E-3</c:v>
                </c:pt>
                <c:pt idx="21">
                  <c:v>8.8166622000000004E-3</c:v>
                </c:pt>
                <c:pt idx="22">
                  <c:v>8.3838039999999999E-3</c:v>
                </c:pt>
                <c:pt idx="23">
                  <c:v>8.0848103000000001E-3</c:v>
                </c:pt>
                <c:pt idx="24">
                  <c:v>7.7749784000000002E-3</c:v>
                </c:pt>
                <c:pt idx="25">
                  <c:v>7.3944129999999999E-3</c:v>
                </c:pt>
                <c:pt idx="26">
                  <c:v>7.0797903000000004E-3</c:v>
                </c:pt>
                <c:pt idx="27">
                  <c:v>6.6608437000000003E-3</c:v>
                </c:pt>
                <c:pt idx="28">
                  <c:v>6.3722305999999998E-3</c:v>
                </c:pt>
                <c:pt idx="29">
                  <c:v>6.0326685000000003E-3</c:v>
                </c:pt>
                <c:pt idx="30">
                  <c:v>5.7339477000000003E-3</c:v>
                </c:pt>
                <c:pt idx="31">
                  <c:v>5.4816441000000004E-3</c:v>
                </c:pt>
                <c:pt idx="32">
                  <c:v>5.1087197000000001E-3</c:v>
                </c:pt>
                <c:pt idx="33">
                  <c:v>4.8689768E-3</c:v>
                </c:pt>
                <c:pt idx="34">
                  <c:v>4.6142652000000003E-3</c:v>
                </c:pt>
                <c:pt idx="35">
                  <c:v>4.3838718000000004E-3</c:v>
                </c:pt>
                <c:pt idx="36">
                  <c:v>4.1128349999999996E-3</c:v>
                </c:pt>
                <c:pt idx="37">
                  <c:v>3.9098789000000002E-3</c:v>
                </c:pt>
                <c:pt idx="38">
                  <c:v>3.6854127000000001E-3</c:v>
                </c:pt>
                <c:pt idx="39">
                  <c:v>3.5020661999999999E-3</c:v>
                </c:pt>
                <c:pt idx="40">
                  <c:v>3.3450818E-3</c:v>
                </c:pt>
                <c:pt idx="41">
                  <c:v>3.1229507E-3</c:v>
                </c:pt>
                <c:pt idx="42">
                  <c:v>2.9259045000000002E-3</c:v>
                </c:pt>
                <c:pt idx="43">
                  <c:v>2.7674016999999999E-3</c:v>
                </c:pt>
                <c:pt idx="44">
                  <c:v>2.6101533000000001E-3</c:v>
                </c:pt>
                <c:pt idx="45">
                  <c:v>2.5312213999999999E-3</c:v>
                </c:pt>
                <c:pt idx="46">
                  <c:v>2.4047296000000002E-3</c:v>
                </c:pt>
                <c:pt idx="47">
                  <c:v>2.2741668E-3</c:v>
                </c:pt>
                <c:pt idx="48">
                  <c:v>2.1398782000000001E-3</c:v>
                </c:pt>
                <c:pt idx="49">
                  <c:v>2.0230479999999999E-3</c:v>
                </c:pt>
                <c:pt idx="50">
                  <c:v>1.9504371E-3</c:v>
                </c:pt>
                <c:pt idx="51" formatCode="General">
                  <c:v>1.8532488999999999E-3</c:v>
                </c:pt>
                <c:pt idx="52" formatCode="General">
                  <c:v>1.8148731999999999E-3</c:v>
                </c:pt>
                <c:pt idx="53" formatCode="General">
                  <c:v>1.7559190000000001E-3</c:v>
                </c:pt>
                <c:pt idx="54" formatCode="General">
                  <c:v>1.6746491999999999E-3</c:v>
                </c:pt>
                <c:pt idx="55" formatCode="General">
                  <c:v>1.6176892999999999E-3</c:v>
                </c:pt>
                <c:pt idx="56" formatCode="General">
                  <c:v>1.5710375999999999E-3</c:v>
                </c:pt>
                <c:pt idx="57" formatCode="General">
                  <c:v>1.4833194E-3</c:v>
                </c:pt>
                <c:pt idx="58" formatCode="General">
                  <c:v>1.4894357999999999E-3</c:v>
                </c:pt>
                <c:pt idx="59" formatCode="General">
                  <c:v>1.4824325000000001E-3</c:v>
                </c:pt>
                <c:pt idx="60" formatCode="General">
                  <c:v>1.4338402999999999E-3</c:v>
                </c:pt>
                <c:pt idx="61" formatCode="General">
                  <c:v>1.3529415E-3</c:v>
                </c:pt>
                <c:pt idx="62" formatCode="General">
                  <c:v>1.3771596E-3</c:v>
                </c:pt>
                <c:pt idx="63" formatCode="General">
                  <c:v>1.3351394999999999E-3</c:v>
                </c:pt>
                <c:pt idx="64" formatCode="General">
                  <c:v>1.3004713E-3</c:v>
                </c:pt>
                <c:pt idx="65" formatCode="General">
                  <c:v>1.3355991000000001E-3</c:v>
                </c:pt>
                <c:pt idx="66" formatCode="General">
                  <c:v>1.2456294E-3</c:v>
                </c:pt>
                <c:pt idx="67" formatCode="General">
                  <c:v>1.2960078999999999E-3</c:v>
                </c:pt>
                <c:pt idx="68" formatCode="General">
                  <c:v>1.2438462999999999E-3</c:v>
                </c:pt>
                <c:pt idx="69" formatCode="General">
                  <c:v>1.2430924E-3</c:v>
                </c:pt>
                <c:pt idx="70" formatCode="General">
                  <c:v>1.2059137999999999E-3</c:v>
                </c:pt>
                <c:pt idx="71" formatCode="General">
                  <c:v>1.2341152999999999E-3</c:v>
                </c:pt>
                <c:pt idx="72" formatCode="General">
                  <c:v>1.2157093E-3</c:v>
                </c:pt>
                <c:pt idx="73" formatCode="General">
                  <c:v>1.2533134E-3</c:v>
                </c:pt>
                <c:pt idx="74" formatCode="General">
                  <c:v>1.1736990000000001E-3</c:v>
                </c:pt>
                <c:pt idx="75" formatCode="General">
                  <c:v>1.1766076000000001E-3</c:v>
                </c:pt>
                <c:pt idx="76" formatCode="General">
                  <c:v>1.2179571E-3</c:v>
                </c:pt>
                <c:pt idx="77" formatCode="General">
                  <c:v>1.2292176000000001E-3</c:v>
                </c:pt>
                <c:pt idx="78" formatCode="General">
                  <c:v>1.1803675E-3</c:v>
                </c:pt>
                <c:pt idx="79" formatCode="General">
                  <c:v>1.1577037E-3</c:v>
                </c:pt>
                <c:pt idx="80" formatCode="General">
                  <c:v>1.1497694000000001E-3</c:v>
                </c:pt>
                <c:pt idx="81" formatCode="General">
                  <c:v>1.1340514E-3</c:v>
                </c:pt>
                <c:pt idx="82" formatCode="General">
                  <c:v>1.1446479E-3</c:v>
                </c:pt>
                <c:pt idx="83" formatCode="General">
                  <c:v>1.1348393E-3</c:v>
                </c:pt>
                <c:pt idx="84" formatCode="General">
                  <c:v>1.1765911000000001E-3</c:v>
                </c:pt>
                <c:pt idx="85" formatCode="General">
                  <c:v>1.1053013E-3</c:v>
                </c:pt>
                <c:pt idx="86" formatCode="General">
                  <c:v>1.1111210000000001E-3</c:v>
                </c:pt>
                <c:pt idx="87" formatCode="General">
                  <c:v>1.0982979999999999E-3</c:v>
                </c:pt>
                <c:pt idx="88" formatCode="General">
                  <c:v>1.1075334999999999E-3</c:v>
                </c:pt>
                <c:pt idx="89" formatCode="General">
                  <c:v>1.0432104000000001E-3</c:v>
                </c:pt>
                <c:pt idx="90" formatCode="General">
                  <c:v>1.0323041E-3</c:v>
                </c:pt>
                <c:pt idx="91" formatCode="General">
                  <c:v>1.0961569999999999E-3</c:v>
                </c:pt>
                <c:pt idx="92" formatCode="General">
                  <c:v>1.0063486E-3</c:v>
                </c:pt>
                <c:pt idx="93" formatCode="General">
                  <c:v>1.0013553999999999E-3</c:v>
                </c:pt>
                <c:pt idx="94" formatCode="General">
                  <c:v>9.8985809999999996E-4</c:v>
                </c:pt>
                <c:pt idx="95" formatCode="General">
                  <c:v>9.8946629999999993E-4</c:v>
                </c:pt>
                <c:pt idx="96" formatCode="General">
                  <c:v>9.2735129999999997E-4</c:v>
                </c:pt>
                <c:pt idx="97" formatCode="General">
                  <c:v>8.8551859999999995E-4</c:v>
                </c:pt>
                <c:pt idx="98" formatCode="General">
                  <c:v>8.9054369999999996E-4</c:v>
                </c:pt>
                <c:pt idx="99" formatCode="General">
                  <c:v>8.5597509999999996E-4</c:v>
                </c:pt>
                <c:pt idx="100" formatCode="General">
                  <c:v>8.4588719999999999E-4</c:v>
                </c:pt>
                <c:pt idx="101" formatCode="General">
                  <c:v>8.3273609999999997E-4</c:v>
                </c:pt>
                <c:pt idx="102" formatCode="General">
                  <c:v>7.949729E-4</c:v>
                </c:pt>
                <c:pt idx="103" formatCode="General">
                  <c:v>8.0134629999999997E-4</c:v>
                </c:pt>
                <c:pt idx="104" formatCode="General">
                  <c:v>7.4464859999999998E-4</c:v>
                </c:pt>
                <c:pt idx="105" formatCode="General">
                  <c:v>7.2931449999999996E-4</c:v>
                </c:pt>
                <c:pt idx="106" formatCode="General">
                  <c:v>7.1662509999999996E-4</c:v>
                </c:pt>
                <c:pt idx="107" formatCode="General">
                  <c:v>7.1530210000000005E-4</c:v>
                </c:pt>
                <c:pt idx="108" formatCode="General">
                  <c:v>6.8163309999999999E-4</c:v>
                </c:pt>
                <c:pt idx="109" formatCode="General">
                  <c:v>6.9557379999999995E-4</c:v>
                </c:pt>
                <c:pt idx="110" formatCode="General">
                  <c:v>6.3745890000000002E-4</c:v>
                </c:pt>
                <c:pt idx="111" formatCode="General">
                  <c:v>6.4165719999999997E-4</c:v>
                </c:pt>
                <c:pt idx="112" formatCode="General">
                  <c:v>5.8874739999999995E-4</c:v>
                </c:pt>
                <c:pt idx="113" formatCode="General">
                  <c:v>5.7550349999999995E-4</c:v>
                </c:pt>
                <c:pt idx="114" formatCode="General">
                  <c:v>5.5508330000000005E-4</c:v>
                </c:pt>
                <c:pt idx="115" formatCode="General">
                  <c:v>5.1459379999999999E-4</c:v>
                </c:pt>
                <c:pt idx="116" formatCode="General">
                  <c:v>4.9932399999999999E-4</c:v>
                </c:pt>
                <c:pt idx="117" formatCode="General">
                  <c:v>4.5729190000000001E-4</c:v>
                </c:pt>
                <c:pt idx="118" formatCode="General">
                  <c:v>4.5594180000000002E-4</c:v>
                </c:pt>
                <c:pt idx="119" formatCode="General">
                  <c:v>4.4971049999999998E-4</c:v>
                </c:pt>
                <c:pt idx="120" formatCode="General">
                  <c:v>4.3073429999999999E-4</c:v>
                </c:pt>
                <c:pt idx="121" formatCode="General">
                  <c:v>3.7942480000000001E-4</c:v>
                </c:pt>
                <c:pt idx="122" formatCode="General">
                  <c:v>3.7861980000000002E-4</c:v>
                </c:pt>
                <c:pt idx="123" formatCode="General">
                  <c:v>3.8088670000000001E-4</c:v>
                </c:pt>
                <c:pt idx="124" formatCode="General">
                  <c:v>3.7074679999999998E-4</c:v>
                </c:pt>
                <c:pt idx="125" formatCode="General">
                  <c:v>3.2553079999999998E-4</c:v>
                </c:pt>
                <c:pt idx="126" formatCode="General">
                  <c:v>3.0744289999999998E-4</c:v>
                </c:pt>
                <c:pt idx="127" formatCode="General">
                  <c:v>2.6343249999999998E-4</c:v>
                </c:pt>
                <c:pt idx="128" formatCode="General">
                  <c:v>3.3592449999999999E-4</c:v>
                </c:pt>
                <c:pt idx="129" formatCode="General">
                  <c:v>2.831992E-4</c:v>
                </c:pt>
                <c:pt idx="130" formatCode="General">
                  <c:v>3.0437280000000002E-4</c:v>
                </c:pt>
                <c:pt idx="131" formatCode="General">
                  <c:v>2.384686E-4</c:v>
                </c:pt>
                <c:pt idx="132" formatCode="General">
                  <c:v>2.4654720000000002E-4</c:v>
                </c:pt>
                <c:pt idx="133" formatCode="General">
                  <c:v>2.179529E-4</c:v>
                </c:pt>
                <c:pt idx="134" formatCode="General">
                  <c:v>2.7265729999999998E-4</c:v>
                </c:pt>
                <c:pt idx="135" formatCode="General">
                  <c:v>2.254592E-4</c:v>
                </c:pt>
                <c:pt idx="136" formatCode="General">
                  <c:v>2.011231E-4</c:v>
                </c:pt>
                <c:pt idx="137" formatCode="General">
                  <c:v>1.9344579999999999E-4</c:v>
                </c:pt>
                <c:pt idx="138" formatCode="General">
                  <c:v>1.7032549999999999E-4</c:v>
                </c:pt>
                <c:pt idx="139" formatCode="General">
                  <c:v>1.778641E-4</c:v>
                </c:pt>
                <c:pt idx="140" formatCode="General">
                  <c:v>1.8637490000000001E-4</c:v>
                </c:pt>
                <c:pt idx="141" formatCode="General">
                  <c:v>1.4305019999999999E-4</c:v>
                </c:pt>
                <c:pt idx="142" formatCode="General">
                  <c:v>1.7941330000000001E-4</c:v>
                </c:pt>
                <c:pt idx="143" formatCode="General">
                  <c:v>1.5341040000000001E-4</c:v>
                </c:pt>
                <c:pt idx="144" formatCode="General">
                  <c:v>1.444703E-4</c:v>
                </c:pt>
                <c:pt idx="145" formatCode="General">
                  <c:v>1.4164700000000001E-4</c:v>
                </c:pt>
                <c:pt idx="146" formatCode="General">
                  <c:v>8.7461900000000004E-5</c:v>
                </c:pt>
                <c:pt idx="147" formatCode="General">
                  <c:v>1.0750189999999999E-4</c:v>
                </c:pt>
                <c:pt idx="148" formatCode="General">
                  <c:v>1.121941E-4</c:v>
                </c:pt>
                <c:pt idx="149" formatCode="General">
                  <c:v>1.262363E-4</c:v>
                </c:pt>
                <c:pt idx="150" formatCode="General">
                  <c:v>9.3945199999999996E-5</c:v>
                </c:pt>
                <c:pt idx="151" formatCode="General">
                  <c:v>9.9062599999999996E-5</c:v>
                </c:pt>
                <c:pt idx="152" formatCode="General">
                  <c:v>9.1445800000000005E-5</c:v>
                </c:pt>
                <c:pt idx="153" formatCode="General">
                  <c:v>1.185923E-4</c:v>
                </c:pt>
                <c:pt idx="154" formatCode="General">
                  <c:v>6.7707100000000001E-5</c:v>
                </c:pt>
                <c:pt idx="155" formatCode="General">
                  <c:v>8.3162200000000001E-5</c:v>
                </c:pt>
                <c:pt idx="156" formatCode="General">
                  <c:v>5.9345500000000003E-5</c:v>
                </c:pt>
                <c:pt idx="157" formatCode="General">
                  <c:v>8.3974599999999994E-5</c:v>
                </c:pt>
                <c:pt idx="158" formatCode="General">
                  <c:v>9.1966300000000001E-5</c:v>
                </c:pt>
                <c:pt idx="159" formatCode="General">
                  <c:v>3.3086999999999997E-5</c:v>
                </c:pt>
                <c:pt idx="160" formatCode="General">
                  <c:v>5.9531299999999997E-5</c:v>
                </c:pt>
                <c:pt idx="161" formatCode="General">
                  <c:v>2.8880699999999999E-5</c:v>
                </c:pt>
                <c:pt idx="162" formatCode="General">
                  <c:v>6.8435099999999998E-5</c:v>
                </c:pt>
                <c:pt idx="163" formatCode="General">
                  <c:v>9.2448900000000002E-5</c:v>
                </c:pt>
                <c:pt idx="164" formatCode="General">
                  <c:v>6.1761900000000002E-5</c:v>
                </c:pt>
                <c:pt idx="165" formatCode="General">
                  <c:v>7.0322100000000002E-5</c:v>
                </c:pt>
                <c:pt idx="166" formatCode="General">
                  <c:v>5.8413199999999998E-5</c:v>
                </c:pt>
                <c:pt idx="167" formatCode="General">
                  <c:v>4.6108E-5</c:v>
                </c:pt>
                <c:pt idx="168" formatCode="General">
                  <c:v>4.6881000000000001E-5</c:v>
                </c:pt>
                <c:pt idx="169" formatCode="General">
                  <c:v>4.2521799999999997E-5</c:v>
                </c:pt>
                <c:pt idx="170" formatCode="General">
                  <c:v>5.3374000000000001E-5</c:v>
                </c:pt>
                <c:pt idx="171" formatCode="General">
                  <c:v>5.9966999999999997E-5</c:v>
                </c:pt>
                <c:pt idx="172" formatCode="General">
                  <c:v>3.0354699999999999E-5</c:v>
                </c:pt>
                <c:pt idx="173" formatCode="General">
                  <c:v>3.2172599999999998E-5</c:v>
                </c:pt>
                <c:pt idx="174" formatCode="General">
                  <c:v>3.4612700000000002E-5</c:v>
                </c:pt>
                <c:pt idx="175" formatCode="General">
                  <c:v>2.9441499999999999E-5</c:v>
                </c:pt>
                <c:pt idx="176" formatCode="General">
                  <c:v>1.6642300000000002E-5</c:v>
                </c:pt>
                <c:pt idx="177" formatCode="General">
                  <c:v>7.0454000000000003E-6</c:v>
                </c:pt>
                <c:pt idx="178" formatCode="General">
                  <c:v>2.83495E-5</c:v>
                </c:pt>
                <c:pt idx="179" formatCode="General">
                  <c:v>4.8270999999999999E-6</c:v>
                </c:pt>
                <c:pt idx="180" formatCode="General">
                  <c:v>3.41607E-5</c:v>
                </c:pt>
                <c:pt idx="181" formatCode="General">
                  <c:v>3.5760599999999998E-5</c:v>
                </c:pt>
                <c:pt idx="182" formatCode="General">
                  <c:v>1.5021999999999999E-5</c:v>
                </c:pt>
                <c:pt idx="183" formatCode="General">
                  <c:v>3.6783299999999997E-5</c:v>
                </c:pt>
                <c:pt idx="184" formatCode="General">
                  <c:v>5.5791799999999997E-5</c:v>
                </c:pt>
                <c:pt idx="185" formatCode="General">
                  <c:v>4.5180599999999999E-5</c:v>
                </c:pt>
                <c:pt idx="186" formatCode="General">
                  <c:v>6.6698400000000005E-5</c:v>
                </c:pt>
                <c:pt idx="187" formatCode="General">
                  <c:v>1.19194E-5</c:v>
                </c:pt>
                <c:pt idx="188" formatCode="General">
                  <c:v>4.6136000000000002E-6</c:v>
                </c:pt>
                <c:pt idx="189" formatCode="General">
                  <c:v>4.1035799999999998E-5</c:v>
                </c:pt>
                <c:pt idx="190" formatCode="General">
                  <c:v>1.6220000000000001E-5</c:v>
                </c:pt>
                <c:pt idx="191" formatCode="General">
                  <c:v>-4.0790999999999996E-6</c:v>
                </c:pt>
                <c:pt idx="192" formatCode="General">
                  <c:v>8.1157700000000004E-5</c:v>
                </c:pt>
                <c:pt idx="193" formatCode="General">
                  <c:v>2.9847200000000001E-5</c:v>
                </c:pt>
                <c:pt idx="194" formatCode="General">
                  <c:v>4.33575E-5</c:v>
                </c:pt>
                <c:pt idx="195" formatCode="General">
                  <c:v>4.8628999999999996E-6</c:v>
                </c:pt>
                <c:pt idx="196" formatCode="General">
                  <c:v>3.7973099999999997E-5</c:v>
                </c:pt>
                <c:pt idx="197" formatCode="General">
                  <c:v>-8.6736999999999996E-6</c:v>
                </c:pt>
                <c:pt idx="198" formatCode="General">
                  <c:v>1.6584099999999999E-5</c:v>
                </c:pt>
                <c:pt idx="199" formatCode="General">
                  <c:v>1.6746299999999999E-5</c:v>
                </c:pt>
                <c:pt idx="200" formatCode="General">
                  <c:v>3.2236200000000001E-5</c:v>
                </c:pt>
                <c:pt idx="201" formatCode="General">
                  <c:v>3.2759300000000003E-5</c:v>
                </c:pt>
                <c:pt idx="202" formatCode="General">
                  <c:v>1.5391900000000001E-5</c:v>
                </c:pt>
                <c:pt idx="203" formatCode="General">
                  <c:v>6.5480299999999997E-5</c:v>
                </c:pt>
                <c:pt idx="204" formatCode="General">
                  <c:v>4.89976E-5</c:v>
                </c:pt>
                <c:pt idx="205" formatCode="General">
                  <c:v>4.10556E-5</c:v>
                </c:pt>
                <c:pt idx="206" formatCode="General">
                  <c:v>-3.8317000000000001E-6</c:v>
                </c:pt>
                <c:pt idx="207" formatCode="General">
                  <c:v>4.4594900000000002E-5</c:v>
                </c:pt>
                <c:pt idx="208" formatCode="General">
                  <c:v>4.5592400000000001E-5</c:v>
                </c:pt>
                <c:pt idx="209" formatCode="General">
                  <c:v>2.15334E-5</c:v>
                </c:pt>
                <c:pt idx="210" formatCode="General">
                  <c:v>4.0268100000000002E-5</c:v>
                </c:pt>
                <c:pt idx="211" formatCode="General">
                  <c:v>1.5817499999999999E-5</c:v>
                </c:pt>
                <c:pt idx="212" formatCode="General">
                  <c:v>-4.1342000000000002E-6</c:v>
                </c:pt>
                <c:pt idx="213" formatCode="General">
                  <c:v>3.7544199999999999E-5</c:v>
                </c:pt>
                <c:pt idx="214" formatCode="General">
                  <c:v>-5.3489999999999999E-6</c:v>
                </c:pt>
                <c:pt idx="215" formatCode="General">
                  <c:v>4.5268999999999998E-6</c:v>
                </c:pt>
                <c:pt idx="216" formatCode="General">
                  <c:v>4.8885799999999999E-5</c:v>
                </c:pt>
                <c:pt idx="217" formatCode="General">
                  <c:v>1.9806700000000001E-5</c:v>
                </c:pt>
                <c:pt idx="218" formatCode="General">
                  <c:v>5.9521200000000002E-5</c:v>
                </c:pt>
                <c:pt idx="219" formatCode="General">
                  <c:v>5.3569999999999997E-6</c:v>
                </c:pt>
                <c:pt idx="220" formatCode="General">
                  <c:v>-4.3679999999999999E-7</c:v>
                </c:pt>
                <c:pt idx="221" formatCode="General">
                  <c:v>3.34193E-5</c:v>
                </c:pt>
                <c:pt idx="222" formatCode="General">
                  <c:v>1.5796900000000001E-5</c:v>
                </c:pt>
                <c:pt idx="223" formatCode="General">
                  <c:v>2.1282300000000001E-5</c:v>
                </c:pt>
                <c:pt idx="224" formatCode="General">
                  <c:v>2.3692500000000001E-5</c:v>
                </c:pt>
                <c:pt idx="225" formatCode="General">
                  <c:v>4.2007800000000001E-5</c:v>
                </c:pt>
                <c:pt idx="226" formatCode="General">
                  <c:v>7.65792E-5</c:v>
                </c:pt>
                <c:pt idx="227" formatCode="General">
                  <c:v>5.7552800000000002E-5</c:v>
                </c:pt>
                <c:pt idx="228" formatCode="General">
                  <c:v>-7.3030999999999996E-6</c:v>
                </c:pt>
                <c:pt idx="229" formatCode="General">
                  <c:v>2.59883E-5</c:v>
                </c:pt>
                <c:pt idx="230" formatCode="General">
                  <c:v>1.4186600000000001E-5</c:v>
                </c:pt>
                <c:pt idx="231" formatCode="General">
                  <c:v>1.5082199999999999E-5</c:v>
                </c:pt>
                <c:pt idx="232" formatCode="General">
                  <c:v>-2.68924E-5</c:v>
                </c:pt>
                <c:pt idx="233" formatCode="General">
                  <c:v>1.8371899999999999E-5</c:v>
                </c:pt>
                <c:pt idx="234" formatCode="General">
                  <c:v>-1.48267E-5</c:v>
                </c:pt>
                <c:pt idx="235" formatCode="General">
                  <c:v>2.33322E-5</c:v>
                </c:pt>
                <c:pt idx="236" formatCode="General">
                  <c:v>6.1099799999999994E-5</c:v>
                </c:pt>
                <c:pt idx="237" formatCode="General">
                  <c:v>1.6390999999999999E-6</c:v>
                </c:pt>
                <c:pt idx="238" formatCode="General">
                  <c:v>1.5659799999999999E-5</c:v>
                </c:pt>
                <c:pt idx="239" formatCode="General">
                  <c:v>2.46025E-5</c:v>
                </c:pt>
                <c:pt idx="240" formatCode="General">
                  <c:v>-3.0602299999999997E-5</c:v>
                </c:pt>
                <c:pt idx="241" formatCode="General">
                  <c:v>9.5717000000000002E-6</c:v>
                </c:pt>
                <c:pt idx="242" formatCode="General">
                  <c:v>5.08023E-5</c:v>
                </c:pt>
                <c:pt idx="243" formatCode="General">
                  <c:v>3.66762E-5</c:v>
                </c:pt>
                <c:pt idx="244" formatCode="General">
                  <c:v>-3.6899600000000002E-5</c:v>
                </c:pt>
                <c:pt idx="245" formatCode="General">
                  <c:v>4.25108E-5</c:v>
                </c:pt>
                <c:pt idx="246" formatCode="General">
                  <c:v>-8.4446500000000005E-5</c:v>
                </c:pt>
                <c:pt idx="247" formatCode="General">
                  <c:v>3.3300899999999998E-5</c:v>
                </c:pt>
                <c:pt idx="248" formatCode="General">
                  <c:v>1.04499E-5</c:v>
                </c:pt>
                <c:pt idx="249" formatCode="General">
                  <c:v>-6.2661499999999996E-5</c:v>
                </c:pt>
                <c:pt idx="250" formatCode="General">
                  <c:v>-2.5420500000000002E-5</c:v>
                </c:pt>
                <c:pt idx="251" formatCode="General">
                  <c:v>5.8890500000000001E-5</c:v>
                </c:pt>
                <c:pt idx="252" formatCode="General">
                  <c:v>8.0545100000000002E-5</c:v>
                </c:pt>
                <c:pt idx="253" formatCode="General">
                  <c:v>-2.0895099999999999E-5</c:v>
                </c:pt>
                <c:pt idx="254" formatCode="General">
                  <c:v>4.0390000000000001E-7</c:v>
                </c:pt>
                <c:pt idx="255" formatCode="General">
                  <c:v>7.6907299999999995E-5</c:v>
                </c:pt>
                <c:pt idx="256" formatCode="General">
                  <c:v>6.18165E-5</c:v>
                </c:pt>
                <c:pt idx="257" formatCode="General">
                  <c:v>3.21862E-5</c:v>
                </c:pt>
                <c:pt idx="258" formatCode="General">
                  <c:v>-6.4710300000000003E-5</c:v>
                </c:pt>
                <c:pt idx="259" formatCode="General">
                  <c:v>-3.00105E-5</c:v>
                </c:pt>
                <c:pt idx="260" formatCode="General">
                  <c:v>-6.3797899999999994E-5</c:v>
                </c:pt>
                <c:pt idx="261" formatCode="General">
                  <c:v>-5.9983299999999999E-5</c:v>
                </c:pt>
                <c:pt idx="262" formatCode="General">
                  <c:v>3.9996200000000002E-5</c:v>
                </c:pt>
                <c:pt idx="263" formatCode="General">
                  <c:v>3.01188E-5</c:v>
                </c:pt>
                <c:pt idx="264" formatCode="General">
                  <c:v>-2.6548899999999999E-5</c:v>
                </c:pt>
                <c:pt idx="265" formatCode="General">
                  <c:v>1.9875999999999998E-6</c:v>
                </c:pt>
                <c:pt idx="266" formatCode="General">
                  <c:v>4.4703699999999997E-5</c:v>
                </c:pt>
                <c:pt idx="267" formatCode="General">
                  <c:v>6.6208699999999995E-5</c:v>
                </c:pt>
                <c:pt idx="268" formatCode="General">
                  <c:v>-7.7854499999999998E-5</c:v>
                </c:pt>
                <c:pt idx="269" formatCode="General">
                  <c:v>7.7729600000000002E-5</c:v>
                </c:pt>
                <c:pt idx="270" formatCode="General">
                  <c:v>1.102384E-4</c:v>
                </c:pt>
                <c:pt idx="271" formatCode="General">
                  <c:v>6.7653500000000005E-5</c:v>
                </c:pt>
                <c:pt idx="272" formatCode="General">
                  <c:v>-8.0307999999999994E-6</c:v>
                </c:pt>
                <c:pt idx="273" formatCode="General">
                  <c:v>1.005329E-4</c:v>
                </c:pt>
                <c:pt idx="274" formatCode="General">
                  <c:v>-1.165184E-4</c:v>
                </c:pt>
                <c:pt idx="275" formatCode="General">
                  <c:v>-3.3200700000000002E-5</c:v>
                </c:pt>
                <c:pt idx="276" formatCode="General">
                  <c:v>-6.6509999999999999E-7</c:v>
                </c:pt>
                <c:pt idx="277" formatCode="General">
                  <c:v>1.3121779999999999E-4</c:v>
                </c:pt>
                <c:pt idx="278" formatCode="General">
                  <c:v>1.4946210000000001E-4</c:v>
                </c:pt>
                <c:pt idx="279" formatCode="General">
                  <c:v>-3.2910500000000003E-5</c:v>
                </c:pt>
                <c:pt idx="280" formatCode="General">
                  <c:v>3.8671599999999997E-5</c:v>
                </c:pt>
                <c:pt idx="281" formatCode="General">
                  <c:v>-3.1056300000000003E-5</c:v>
                </c:pt>
                <c:pt idx="282" formatCode="General">
                  <c:v>1.0610779999999999E-4</c:v>
                </c:pt>
                <c:pt idx="283" formatCode="General">
                  <c:v>-1.9416000000000002E-6</c:v>
                </c:pt>
                <c:pt idx="284" formatCode="General">
                  <c:v>1.001353E-4</c:v>
                </c:pt>
                <c:pt idx="285" formatCode="General">
                  <c:v>9.4628899999999998E-5</c:v>
                </c:pt>
                <c:pt idx="286" formatCode="General">
                  <c:v>1.2927199999999999E-4</c:v>
                </c:pt>
                <c:pt idx="287" formatCode="General">
                  <c:v>3.3427299999999998E-5</c:v>
                </c:pt>
                <c:pt idx="288" formatCode="General">
                  <c:v>-1.19745E-4</c:v>
                </c:pt>
                <c:pt idx="289" formatCode="General">
                  <c:v>2.8806499999999999E-5</c:v>
                </c:pt>
                <c:pt idx="290" formatCode="General">
                  <c:v>4.9421500000000001E-5</c:v>
                </c:pt>
                <c:pt idx="291" formatCode="General">
                  <c:v>-7.0352500000000001E-5</c:v>
                </c:pt>
                <c:pt idx="292" formatCode="General">
                  <c:v>2.94064E-5</c:v>
                </c:pt>
                <c:pt idx="293" formatCode="General">
                  <c:v>-2.6474369999999998E-4</c:v>
                </c:pt>
                <c:pt idx="294" formatCode="General">
                  <c:v>-2.68551E-5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Sheet1!$K$4:$K$398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Sheet1!$O$4:$O$398</c:f>
              <c:numCache>
                <c:formatCode>0.0000E+00</c:formatCode>
                <c:ptCount val="395"/>
                <c:pt idx="0">
                  <c:v>1.6683142086001679E-2</c:v>
                </c:pt>
                <c:pt idx="1">
                  <c:v>1.641040158457098E-2</c:v>
                </c:pt>
                <c:pt idx="2">
                  <c:v>1.613766106008967E-2</c:v>
                </c:pt>
                <c:pt idx="3">
                  <c:v>1.5864920996620506E-2</c:v>
                </c:pt>
                <c:pt idx="4">
                  <c:v>1.552629545145637E-2</c:v>
                </c:pt>
                <c:pt idx="5">
                  <c:v>1.5143218065169765E-2</c:v>
                </c:pt>
                <c:pt idx="6">
                  <c:v>1.4760141909163752E-2</c:v>
                </c:pt>
                <c:pt idx="7">
                  <c:v>1.4377066368298021E-2</c:v>
                </c:pt>
                <c:pt idx="8">
                  <c:v>1.399399141019678E-2</c:v>
                </c:pt>
                <c:pt idx="9">
                  <c:v>1.361091706723583E-2</c:v>
                </c:pt>
                <c:pt idx="10">
                  <c:v>1.3227843954555465E-2</c:v>
                </c:pt>
                <c:pt idx="11">
                  <c:v>1.2844770809499291E-2</c:v>
                </c:pt>
                <c:pt idx="12">
                  <c:v>1.2457516835430229E-2</c:v>
                </c:pt>
                <c:pt idx="13">
                  <c:v>1.2045711913964356E-2</c:v>
                </c:pt>
                <c:pt idx="14">
                  <c:v>1.1633907653779496E-2</c:v>
                </c:pt>
                <c:pt idx="15">
                  <c:v>1.122210468135241E-2</c:v>
                </c:pt>
                <c:pt idx="16">
                  <c:v>1.0810302996683084E-2</c:v>
                </c:pt>
                <c:pt idx="17">
                  <c:v>1.0398502634575793E-2</c:v>
                </c:pt>
                <c:pt idx="18">
                  <c:v>9.9867035254220041E-3</c:v>
                </c:pt>
                <c:pt idx="19">
                  <c:v>9.5749044510724801E-3</c:v>
                </c:pt>
                <c:pt idx="20">
                  <c:v>9.1631066644807194E-3</c:v>
                </c:pt>
                <c:pt idx="21">
                  <c:v>8.7828858478145207E-3</c:v>
                </c:pt>
                <c:pt idx="22">
                  <c:v>8.4165995782054439E-3</c:v>
                </c:pt>
                <c:pt idx="23">
                  <c:v>8.0503133085963671E-3</c:v>
                </c:pt>
                <c:pt idx="24">
                  <c:v>7.6840281844340799E-3</c:v>
                </c:pt>
                <c:pt idx="25">
                  <c:v>7.3177442057185882E-3</c:v>
                </c:pt>
                <c:pt idx="26">
                  <c:v>6.9514613724498894E-3</c:v>
                </c:pt>
                <c:pt idx="27">
                  <c:v>6.5851797155859985E-3</c:v>
                </c:pt>
                <c:pt idx="28">
                  <c:v>6.2188992041689066E-3</c:v>
                </c:pt>
                <c:pt idx="29">
                  <c:v>5.8750085363130601E-3</c:v>
                </c:pt>
                <c:pt idx="30">
                  <c:v>5.6012699409675164E-3</c:v>
                </c:pt>
                <c:pt idx="31">
                  <c:v>5.3275313224853743E-3</c:v>
                </c:pt>
                <c:pt idx="32">
                  <c:v>5.0537944623847983E-3</c:v>
                </c:pt>
                <c:pt idx="33">
                  <c:v>4.7800584352018062E-3</c:v>
                </c:pt>
                <c:pt idx="34">
                  <c:v>4.506324143263781E-3</c:v>
                </c:pt>
                <c:pt idx="35">
                  <c:v>4.2325898513257557E-3</c:v>
                </c:pt>
                <c:pt idx="36">
                  <c:v>3.9588572946326972E-3</c:v>
                </c:pt>
                <c:pt idx="37">
                  <c:v>3.6851264500480053E-3</c:v>
                </c:pt>
                <c:pt idx="38">
                  <c:v>3.4942473806130413E-3</c:v>
                </c:pt>
                <c:pt idx="39">
                  <c:v>3.3254264243987538E-3</c:v>
                </c:pt>
                <c:pt idx="40">
                  <c:v>3.156606524118095E-3</c:v>
                </c:pt>
                <c:pt idx="41">
                  <c:v>2.9877866238374367E-3</c:v>
                </c:pt>
                <c:pt idx="42">
                  <c:v>2.8189677794904083E-3</c:v>
                </c:pt>
                <c:pt idx="43">
                  <c:v>2.6501500053463783E-3</c:v>
                </c:pt>
                <c:pt idx="44">
                  <c:v>2.4813333014053539E-3</c:v>
                </c:pt>
                <c:pt idx="45">
                  <c:v>2.3125176533979573E-3</c:v>
                </c:pt>
                <c:pt idx="46">
                  <c:v>2.1734202053577296E-3</c:v>
                </c:pt>
                <c:pt idx="47">
                  <c:v>2.0927229716765339E-3</c:v>
                </c:pt>
                <c:pt idx="48">
                  <c:v>2.0120262427557908E-3</c:v>
                </c:pt>
                <c:pt idx="49">
                  <c:v>1.931330018595501E-3</c:v>
                </c:pt>
                <c:pt idx="50">
                  <c:v>1.8506338012562974E-3</c:v>
                </c:pt>
                <c:pt idx="51">
                  <c:v>1.7699386002590872E-3</c:v>
                </c:pt>
                <c:pt idx="52">
                  <c:v>1.6892433924407908E-3</c:v>
                </c:pt>
                <c:pt idx="53">
                  <c:v>1.6085486962040335E-3</c:v>
                </c:pt>
                <c:pt idx="54">
                  <c:v>1.5278545115488184E-3</c:v>
                </c:pt>
                <c:pt idx="55">
                  <c:v>1.4966019109736968E-3</c:v>
                </c:pt>
                <c:pt idx="56">
                  <c:v>1.4718110478259393E-3</c:v>
                </c:pt>
                <c:pt idx="57">
                  <c:v>1.4470203418482019E-3</c:v>
                </c:pt>
                <c:pt idx="58">
                  <c:v>1.4222296358704645E-3</c:v>
                </c:pt>
                <c:pt idx="59">
                  <c:v>1.3974392442327674E-3</c:v>
                </c:pt>
                <c:pt idx="60">
                  <c:v>1.3726490055738893E-3</c:v>
                </c:pt>
                <c:pt idx="61">
                  <c:v>1.3478589240850313E-3</c:v>
                </c:pt>
                <c:pt idx="62">
                  <c:v>1.3230689997661934E-3</c:v>
                </c:pt>
                <c:pt idx="63">
                  <c:v>1.3082769852592049E-3</c:v>
                </c:pt>
                <c:pt idx="64">
                  <c:v>1.3066761863972445E-3</c:v>
                </c:pt>
                <c:pt idx="65">
                  <c:v>1.305075397819923E-3</c:v>
                </c:pt>
                <c:pt idx="66">
                  <c:v>1.3034746191212679E-3</c:v>
                </c:pt>
                <c:pt idx="67">
                  <c:v>1.3018738507072512E-3</c:v>
                </c:pt>
                <c:pt idx="68">
                  <c:v>1.3002730921719001E-3</c:v>
                </c:pt>
                <c:pt idx="69">
                  <c:v>1.2986723539351785E-3</c:v>
                </c:pt>
                <c:pt idx="70">
                  <c:v>1.2970716156984565E-3</c:v>
                </c:pt>
                <c:pt idx="71">
                  <c:v>1.295470887475725E-3</c:v>
                </c:pt>
                <c:pt idx="72">
                  <c:v>1.2940812761501506E-3</c:v>
                </c:pt>
                <c:pt idx="73">
                  <c:v>1.292696548830083E-3</c:v>
                </c:pt>
                <c:pt idx="74">
                  <c:v>1.2913118301728906E-3</c:v>
                </c:pt>
                <c:pt idx="75">
                  <c:v>1.2899271202956386E-3</c:v>
                </c:pt>
                <c:pt idx="76">
                  <c:v>1.2885424190812618E-3</c:v>
                </c:pt>
                <c:pt idx="77">
                  <c:v>1.2871577440896418E-3</c:v>
                </c:pt>
                <c:pt idx="78">
                  <c:v>1.2857730603180811E-3</c:v>
                </c:pt>
                <c:pt idx="79">
                  <c:v>1.2843883939893358E-3</c:v>
                </c:pt>
                <c:pt idx="80">
                  <c:v>1.2778448637884904E-3</c:v>
                </c:pt>
                <c:pt idx="81">
                  <c:v>1.266599803294651E-3</c:v>
                </c:pt>
                <c:pt idx="82">
                  <c:v>1.2553547428008117E-3</c:v>
                </c:pt>
                <c:pt idx="83">
                  <c:v>1.244109823965096E-3</c:v>
                </c:pt>
                <c:pt idx="84">
                  <c:v>1.2328649754830795E-3</c:v>
                </c:pt>
                <c:pt idx="85">
                  <c:v>1.2216202686591866E-3</c:v>
                </c:pt>
                <c:pt idx="86">
                  <c:v>1.2103757044441433E-3</c:v>
                </c:pt>
                <c:pt idx="87">
                  <c:v>1.199131139278374E-3</c:v>
                </c:pt>
                <c:pt idx="88">
                  <c:v>1.1872215264924601E-3</c:v>
                </c:pt>
                <c:pt idx="89">
                  <c:v>1.1662512006021938E-3</c:v>
                </c:pt>
                <c:pt idx="90">
                  <c:v>1.1452811388994026E-3</c:v>
                </c:pt>
                <c:pt idx="91">
                  <c:v>1.1243112084038138E-3</c:v>
                </c:pt>
                <c:pt idx="92">
                  <c:v>1.1033415420957E-3</c:v>
                </c:pt>
                <c:pt idx="93">
                  <c:v>1.0823720087678596E-3</c:v>
                </c:pt>
                <c:pt idx="94">
                  <c:v>1.0614026084202913E-3</c:v>
                </c:pt>
                <c:pt idx="95">
                  <c:v>1.0404332062996533E-3</c:v>
                </c:pt>
                <c:pt idx="96">
                  <c:v>1.0194643325539656E-3</c:v>
                </c:pt>
                <c:pt idx="97">
                  <c:v>9.9564616638498499E-4</c:v>
                </c:pt>
                <c:pt idx="98">
                  <c:v>9.7002920772778101E-4</c:v>
                </c:pt>
                <c:pt idx="99">
                  <c:v>9.4441257398960861E-4</c:v>
                </c:pt>
                <c:pt idx="100">
                  <c:v>9.1879626083821262E-4</c:v>
                </c:pt>
                <c:pt idx="101">
                  <c:v>8.9317994985294393E-4</c:v>
                </c:pt>
                <c:pt idx="102">
                  <c:v>8.6756395945445275E-4</c:v>
                </c:pt>
                <c:pt idx="103">
                  <c:v>8.4194829397499314E-4</c:v>
                </c:pt>
                <c:pt idx="104">
                  <c:v>8.1633294908231005E-4</c:v>
                </c:pt>
                <c:pt idx="105">
                  <c:v>7.9082881880797589E-4</c:v>
                </c:pt>
                <c:pt idx="106">
                  <c:v>7.6592275044937705E-4</c:v>
                </c:pt>
                <c:pt idx="107">
                  <c:v>7.4101699380461645E-4</c:v>
                </c:pt>
                <c:pt idx="108">
                  <c:v>7.1611155308604318E-4</c:v>
                </c:pt>
                <c:pt idx="109">
                  <c:v>6.9120642618748231E-4</c:v>
                </c:pt>
                <c:pt idx="110">
                  <c:v>6.6630129718274738E-4</c:v>
                </c:pt>
                <c:pt idx="111">
                  <c:v>6.413967979242124E-4</c:v>
                </c:pt>
                <c:pt idx="112">
                  <c:v>6.1649229655950282E-4</c:v>
                </c:pt>
                <c:pt idx="113">
                  <c:v>5.9158811112098035E-4</c:v>
                </c:pt>
                <c:pt idx="114">
                  <c:v>5.6945037258291243E-4</c:v>
                </c:pt>
                <c:pt idx="115">
                  <c:v>5.4849805204208756E-4</c:v>
                </c:pt>
                <c:pt idx="116">
                  <c:v>5.2754573150126259E-4</c:v>
                </c:pt>
                <c:pt idx="117">
                  <c:v>5.0659393724611444E-4</c:v>
                </c:pt>
                <c:pt idx="118">
                  <c:v>4.8564214476297098E-4</c:v>
                </c:pt>
                <c:pt idx="119">
                  <c:v>4.6469061453666301E-4</c:v>
                </c:pt>
                <c:pt idx="120">
                  <c:v>4.437393501112022E-4</c:v>
                </c:pt>
                <c:pt idx="121">
                  <c:v>4.2278834971458163E-4</c:v>
                </c:pt>
                <c:pt idx="122">
                  <c:v>4.0302514271047256E-4</c:v>
                </c:pt>
                <c:pt idx="123">
                  <c:v>3.8697110442484318E-4</c:v>
                </c:pt>
                <c:pt idx="124">
                  <c:v>3.7091706613921413E-4</c:v>
                </c:pt>
                <c:pt idx="125">
                  <c:v>3.5486343113854443E-4</c:v>
                </c:pt>
                <c:pt idx="126">
                  <c:v>3.3880999981714772E-4</c:v>
                </c:pt>
                <c:pt idx="127">
                  <c:v>3.2275656849575069E-4</c:v>
                </c:pt>
                <c:pt idx="128">
                  <c:v>3.0670354181717573E-4</c:v>
                </c:pt>
                <c:pt idx="129">
                  <c:v>2.9065071610214914E-4</c:v>
                </c:pt>
                <c:pt idx="130">
                  <c:v>2.7459789174498445E-4</c:v>
                </c:pt>
                <c:pt idx="131">
                  <c:v>2.6207044454780876E-4</c:v>
                </c:pt>
                <c:pt idx="132">
                  <c:v>2.5051376715534566E-4</c:v>
                </c:pt>
                <c:pt idx="133">
                  <c:v>2.3895723444330725E-4</c:v>
                </c:pt>
                <c:pt idx="134">
                  <c:v>2.2740099402482962E-4</c:v>
                </c:pt>
                <c:pt idx="135">
                  <c:v>2.1584475360635175E-4</c:v>
                </c:pt>
                <c:pt idx="136">
                  <c:v>2.042888045038646E-4</c:v>
                </c:pt>
                <c:pt idx="137">
                  <c:v>1.9273285540137759E-4</c:v>
                </c:pt>
                <c:pt idx="138">
                  <c:v>1.8117705097931517E-4</c:v>
                </c:pt>
                <c:pt idx="139">
                  <c:v>1.7082984312041666E-4</c:v>
                </c:pt>
                <c:pt idx="140">
                  <c:v>1.6299461349157185E-4</c:v>
                </c:pt>
                <c:pt idx="141">
                  <c:v>1.5515958138990303E-4</c:v>
                </c:pt>
                <c:pt idx="142">
                  <c:v>1.473245492882342E-4</c:v>
                </c:pt>
                <c:pt idx="143">
                  <c:v>1.3948971471374174E-4</c:v>
                </c:pt>
                <c:pt idx="144">
                  <c:v>1.3165488013924912E-4</c:v>
                </c:pt>
                <c:pt idx="145">
                  <c:v>1.2382034185552082E-4</c:v>
                </c:pt>
                <c:pt idx="146">
                  <c:v>1.1598570480820437E-4</c:v>
                </c:pt>
                <c:pt idx="147">
                  <c:v>1.0815126528806391E-4</c:v>
                </c:pt>
                <c:pt idx="148">
                  <c:v>1.0292449726185569E-4</c:v>
                </c:pt>
                <c:pt idx="149">
                  <c:v>9.8106213066657849E-5</c:v>
                </c:pt>
                <c:pt idx="150">
                  <c:v>9.3287989206240402E-5</c:v>
                </c:pt>
                <c:pt idx="151">
                  <c:v>8.8469826495938281E-5</c:v>
                </c:pt>
                <c:pt idx="152">
                  <c:v>8.3651724935751391E-5</c:v>
                </c:pt>
                <c:pt idx="153">
                  <c:v>7.8833805195240489E-5</c:v>
                </c:pt>
                <c:pt idx="154">
                  <c:v>7.4015824712281772E-5</c:v>
                </c:pt>
                <c:pt idx="155">
                  <c:v>6.9197965714218792E-5</c:v>
                </c:pt>
                <c:pt idx="156">
                  <c:v>6.5333897423002318E-5</c:v>
                </c:pt>
                <c:pt idx="157">
                  <c:v>6.2880513544416648E-5</c:v>
                </c:pt>
                <c:pt idx="158">
                  <c:v>6.0427160598305307E-5</c:v>
                </c:pt>
                <c:pt idx="159">
                  <c:v>5.7973869517142758E-5</c:v>
                </c:pt>
                <c:pt idx="160">
                  <c:v>5.552057843598025E-5</c:v>
                </c:pt>
                <c:pt idx="161">
                  <c:v>5.3067349219766425E-5</c:v>
                </c:pt>
                <c:pt idx="162">
                  <c:v>5.0614150936026996E-5</c:v>
                </c:pt>
                <c:pt idx="163">
                  <c:v>4.8160983792362529E-5</c:v>
                </c:pt>
                <c:pt idx="164">
                  <c:v>4.570784737357192E-5</c:v>
                </c:pt>
                <c:pt idx="165">
                  <c:v>4.4792194492995657E-5</c:v>
                </c:pt>
                <c:pt idx="166">
                  <c:v>4.3972627261521538E-5</c:v>
                </c:pt>
                <c:pt idx="167">
                  <c:v>4.3153080699001313E-5</c:v>
                </c:pt>
                <c:pt idx="168">
                  <c:v>4.2333544540316866E-5</c:v>
                </c:pt>
                <c:pt idx="169">
                  <c:v>4.1514018646750508E-5</c:v>
                </c:pt>
                <c:pt idx="170">
                  <c:v>4.0694513422137975E-5</c:v>
                </c:pt>
                <c:pt idx="171">
                  <c:v>3.987501853200241E-5</c:v>
                </c:pt>
                <c:pt idx="172">
                  <c:v>3.9055523711225724E-5</c:v>
                </c:pt>
                <c:pt idx="173">
                  <c:v>3.8632677037952643E-5</c:v>
                </c:pt>
                <c:pt idx="174">
                  <c:v>3.8643169687427943E-5</c:v>
                </c:pt>
                <c:pt idx="175">
                  <c:v>3.8653662071363971E-5</c:v>
                </c:pt>
                <c:pt idx="176">
                  <c:v>3.8664154323862494E-5</c:v>
                </c:pt>
                <c:pt idx="177">
                  <c:v>3.867464644403543E-5</c:v>
                </c:pt>
                <c:pt idx="178">
                  <c:v>3.8685138298669066E-5</c:v>
                </c:pt>
                <c:pt idx="179">
                  <c:v>3.8695630021865225E-5</c:v>
                </c:pt>
                <c:pt idx="180">
                  <c:v>3.8706121612735783E-5</c:v>
                </c:pt>
                <c:pt idx="181">
                  <c:v>3.8718268483523436E-5</c:v>
                </c:pt>
                <c:pt idx="182">
                  <c:v>3.8851838301755891E-5</c:v>
                </c:pt>
                <c:pt idx="183">
                  <c:v>3.8985406423963312E-5</c:v>
                </c:pt>
                <c:pt idx="184">
                  <c:v>3.9118971188041175E-5</c:v>
                </c:pt>
                <c:pt idx="185">
                  <c:v>3.9252535940812193E-5</c:v>
                </c:pt>
                <c:pt idx="186">
                  <c:v>3.9386097335453667E-5</c:v>
                </c:pt>
                <c:pt idx="187">
                  <c:v>3.9519655349351879E-5</c:v>
                </c:pt>
                <c:pt idx="188">
                  <c:v>3.965321337455695E-5</c:v>
                </c:pt>
                <c:pt idx="189">
                  <c:v>3.9786766334300584E-5</c:v>
                </c:pt>
                <c:pt idx="190">
                  <c:v>3.9755621794414353E-5</c:v>
                </c:pt>
                <c:pt idx="191">
                  <c:v>3.9588535489039261E-5</c:v>
                </c:pt>
                <c:pt idx="192">
                  <c:v>3.9421453399173743E-5</c:v>
                </c:pt>
                <c:pt idx="193">
                  <c:v>3.9254375510671806E-5</c:v>
                </c:pt>
                <c:pt idx="194">
                  <c:v>3.908729974407067E-5</c:v>
                </c:pt>
                <c:pt idx="195">
                  <c:v>3.8920226071078294E-5</c:v>
                </c:pt>
                <c:pt idx="196">
                  <c:v>3.8753156627741511E-5</c:v>
                </c:pt>
                <c:pt idx="197">
                  <c:v>3.8586091399914302E-5</c:v>
                </c:pt>
                <c:pt idx="198">
                  <c:v>3.8388051867330661E-5</c:v>
                </c:pt>
                <c:pt idx="199">
                  <c:v>3.7838498622379198E-5</c:v>
                </c:pt>
                <c:pt idx="200">
                  <c:v>3.7288959244499031E-5</c:v>
                </c:pt>
                <c:pt idx="201">
                  <c:v>3.6739433733690174E-5</c:v>
                </c:pt>
                <c:pt idx="202">
                  <c:v>3.6189908176347509E-5</c:v>
                </c:pt>
                <c:pt idx="203">
                  <c:v>3.564039653260992E-5</c:v>
                </c:pt>
                <c:pt idx="204">
                  <c:v>3.5090884888872332E-5</c:v>
                </c:pt>
                <c:pt idx="205">
                  <c:v>3.4541400979277295E-5</c:v>
                </c:pt>
                <c:pt idx="206">
                  <c:v>3.3991917069682286E-5</c:v>
                </c:pt>
                <c:pt idx="207">
                  <c:v>3.3307928862797765E-5</c:v>
                </c:pt>
                <c:pt idx="208">
                  <c:v>3.2538953356167887E-5</c:v>
                </c:pt>
                <c:pt idx="209">
                  <c:v>3.1770016663075991E-5</c:v>
                </c:pt>
                <c:pt idx="210">
                  <c:v>3.1001079969984041E-5</c:v>
                </c:pt>
                <c:pt idx="211">
                  <c:v>3.0232162683661113E-5</c:v>
                </c:pt>
                <c:pt idx="212">
                  <c:v>2.9463245397338147E-5</c:v>
                </c:pt>
                <c:pt idx="213">
                  <c:v>2.8694366924553096E-5</c:v>
                </c:pt>
                <c:pt idx="214">
                  <c:v>2.7925488451768078E-5</c:v>
                </c:pt>
                <c:pt idx="215">
                  <c:v>2.7158767720989459E-5</c:v>
                </c:pt>
                <c:pt idx="216">
                  <c:v>2.6404826722517101E-5</c:v>
                </c:pt>
                <c:pt idx="217">
                  <c:v>2.5650923784488883E-5</c:v>
                </c:pt>
                <c:pt idx="218">
                  <c:v>2.4897020846460672E-5</c:v>
                </c:pt>
                <c:pt idx="219">
                  <c:v>2.4143136938654568E-5</c:v>
                </c:pt>
                <c:pt idx="220">
                  <c:v>2.3389272061070482E-5</c:v>
                </c:pt>
                <c:pt idx="221">
                  <c:v>2.2635426213708504E-5</c:v>
                </c:pt>
                <c:pt idx="222">
                  <c:v>2.1881580366346526E-5</c:v>
                </c:pt>
                <c:pt idx="223">
                  <c:v>2.1127753549206594E-5</c:v>
                </c:pt>
                <c:pt idx="224">
                  <c:v>2.0494089268693119E-5</c:v>
                </c:pt>
                <c:pt idx="225">
                  <c:v>1.9918956961968488E-5</c:v>
                </c:pt>
                <c:pt idx="226">
                  <c:v>1.9343824655243849E-5</c:v>
                </c:pt>
                <c:pt idx="227">
                  <c:v>1.8768721388208199E-5</c:v>
                </c:pt>
                <c:pt idx="228">
                  <c:v>1.8193618121172495E-5</c:v>
                </c:pt>
                <c:pt idx="229">
                  <c:v>1.7618529422705623E-5</c:v>
                </c:pt>
                <c:pt idx="230">
                  <c:v>1.704344067551446E-5</c:v>
                </c:pt>
                <c:pt idx="231">
                  <c:v>1.6468380968012205E-5</c:v>
                </c:pt>
                <c:pt idx="232">
                  <c:v>1.5938298616763897E-5</c:v>
                </c:pt>
                <c:pt idx="233">
                  <c:v>1.5587964081642171E-5</c:v>
                </c:pt>
                <c:pt idx="234">
                  <c:v>1.5237629516835409E-5</c:v>
                </c:pt>
                <c:pt idx="235">
                  <c:v>1.4887303798171439E-5</c:v>
                </c:pt>
                <c:pt idx="236">
                  <c:v>1.4536986955335296E-5</c:v>
                </c:pt>
                <c:pt idx="237">
                  <c:v>1.4186670082814105E-5</c:v>
                </c:pt>
                <c:pt idx="238">
                  <c:v>1.383637093226356E-5</c:v>
                </c:pt>
                <c:pt idx="239">
                  <c:v>1.3486071752027947E-5</c:v>
                </c:pt>
                <c:pt idx="240">
                  <c:v>1.3135781417935165E-5</c:v>
                </c:pt>
                <c:pt idx="241">
                  <c:v>1.2920589109131006E-5</c:v>
                </c:pt>
                <c:pt idx="242">
                  <c:v>1.2756299865940856E-5</c:v>
                </c:pt>
                <c:pt idx="243">
                  <c:v>1.2592014785802188E-5</c:v>
                </c:pt>
                <c:pt idx="244">
                  <c:v>1.2427729691740263E-5</c:v>
                </c:pt>
                <c:pt idx="245">
                  <c:v>1.2263452909858039E-5</c:v>
                </c:pt>
                <c:pt idx="246">
                  <c:v>1.2099176127975821E-5</c:v>
                </c:pt>
                <c:pt idx="247">
                  <c:v>1.1934903481298579E-5</c:v>
                </c:pt>
                <c:pt idx="248">
                  <c:v>1.1770634997672812E-5</c:v>
                </c:pt>
                <c:pt idx="249">
                  <c:v>1.163765317399517E-5</c:v>
                </c:pt>
                <c:pt idx="250">
                  <c:v>1.1598037159519402E-5</c:v>
                </c:pt>
                <c:pt idx="251">
                  <c:v>1.1558422145723892E-5</c:v>
                </c:pt>
                <c:pt idx="252">
                  <c:v>1.1518807128570384E-5</c:v>
                </c:pt>
                <c:pt idx="253">
                  <c:v>1.1479194116135377E-5</c:v>
                </c:pt>
                <c:pt idx="254">
                  <c:v>1.1439581103700369E-5</c:v>
                </c:pt>
                <c:pt idx="255">
                  <c:v>1.1399970092625865E-5</c:v>
                </c:pt>
                <c:pt idx="256">
                  <c:v>1.1360359078193371E-5</c:v>
                </c:pt>
                <c:pt idx="257">
                  <c:v>1.1320749067799125E-5</c:v>
                </c:pt>
                <c:pt idx="258">
                  <c:v>1.1343707970265244E-5</c:v>
                </c:pt>
                <c:pt idx="259">
                  <c:v>1.1384936031392744E-5</c:v>
                </c:pt>
                <c:pt idx="260">
                  <c:v>1.1426163050910032E-5</c:v>
                </c:pt>
                <c:pt idx="261">
                  <c:v>1.1467389028817109E-5</c:v>
                </c:pt>
                <c:pt idx="262">
                  <c:v>1.1508615006724186E-5</c:v>
                </c:pt>
                <c:pt idx="263">
                  <c:v>1.1549838901410846E-5</c:v>
                </c:pt>
                <c:pt idx="264">
                  <c:v>1.1591062799592845E-5</c:v>
                </c:pt>
                <c:pt idx="265">
                  <c:v>1.1632284611059075E-5</c:v>
                </c:pt>
                <c:pt idx="266">
                  <c:v>1.169055997663238E-5</c:v>
                </c:pt>
                <c:pt idx="267">
                  <c:v>1.1789515235171031E-5</c:v>
                </c:pt>
                <c:pt idx="268">
                  <c:v>1.1888465492696461E-5</c:v>
                </c:pt>
                <c:pt idx="269">
                  <c:v>1.1987415741830924E-5</c:v>
                </c:pt>
                <c:pt idx="270">
                  <c:v>1.2086363498849736E-5</c:v>
                </c:pt>
                <c:pt idx="271">
                  <c:v>1.2185308755361945E-5</c:v>
                </c:pt>
                <c:pt idx="272">
                  <c:v>1.2284251511367522E-5</c:v>
                </c:pt>
                <c:pt idx="273">
                  <c:v>1.2383191766866496E-5</c:v>
                </c:pt>
                <c:pt idx="274">
                  <c:v>1.2482129521858845E-5</c:v>
                </c:pt>
                <c:pt idx="275">
                  <c:v>1.2610006432897251E-5</c:v>
                </c:pt>
                <c:pt idx="276">
                  <c:v>1.2744447006949565E-5</c:v>
                </c:pt>
                <c:pt idx="277">
                  <c:v>1.2878884194444107E-5</c:v>
                </c:pt>
                <c:pt idx="278">
                  <c:v>1.3013317983978316E-5</c:v>
                </c:pt>
                <c:pt idx="279">
                  <c:v>1.31477483755522E-5</c:v>
                </c:pt>
                <c:pt idx="280">
                  <c:v>1.3282175357763205E-5</c:v>
                </c:pt>
                <c:pt idx="281">
                  <c:v>1.3416598953416431E-5</c:v>
                </c:pt>
                <c:pt idx="282">
                  <c:v>1.3551019151109331E-5</c:v>
                </c:pt>
                <c:pt idx="283">
                  <c:v>1.3684581041916807E-5</c:v>
                </c:pt>
                <c:pt idx="284">
                  <c:v>1.3816416846042352E-5</c:v>
                </c:pt>
                <c:pt idx="285">
                  <c:v>1.3948249306185138E-5</c:v>
                </c:pt>
                <c:pt idx="286">
                  <c:v>1.4080078444712969E-5</c:v>
                </c:pt>
                <c:pt idx="287">
                  <c:v>1.4211904250441926E-5</c:v>
                </c:pt>
                <c:pt idx="288">
                  <c:v>1.4343730044986992E-5</c:v>
                </c:pt>
                <c:pt idx="289">
                  <c:v>1.4475549185118229E-5</c:v>
                </c:pt>
                <c:pt idx="290">
                  <c:v>1.4607364981266727E-5</c:v>
                </c:pt>
                <c:pt idx="291">
                  <c:v>1.4739177444616359E-5</c:v>
                </c:pt>
                <c:pt idx="292">
                  <c:v>1.4823962882650078E-5</c:v>
                </c:pt>
                <c:pt idx="293">
                  <c:v>1.4900387744377912E-5</c:v>
                </c:pt>
                <c:pt idx="294">
                  <c:v>1.4976810680136102E-5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36160"/>
        <c:axId val="177437696"/>
      </c:scatterChart>
      <c:valAx>
        <c:axId val="177436160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437696"/>
        <c:crosses val="autoZero"/>
        <c:crossBetween val="midCat"/>
      </c:valAx>
      <c:valAx>
        <c:axId val="17743769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436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Sheet1!$U$4:$U$398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Sheet1!$V$4:$V$398</c:f>
              <c:numCache>
                <c:formatCode>0.00E+00</c:formatCode>
                <c:ptCount val="395"/>
                <c:pt idx="0">
                  <c:v>7.5357049699999998E-2</c:v>
                </c:pt>
                <c:pt idx="1">
                  <c:v>7.4172444599999998E-2</c:v>
                </c:pt>
                <c:pt idx="2">
                  <c:v>7.2652786999999996E-2</c:v>
                </c:pt>
                <c:pt idx="3">
                  <c:v>7.1194991499999999E-2</c:v>
                </c:pt>
                <c:pt idx="4">
                  <c:v>6.9618113300000006E-2</c:v>
                </c:pt>
                <c:pt idx="5">
                  <c:v>6.8017795699999994E-2</c:v>
                </c:pt>
                <c:pt idx="6">
                  <c:v>6.6503472600000002E-2</c:v>
                </c:pt>
                <c:pt idx="7">
                  <c:v>6.4659699799999998E-2</c:v>
                </c:pt>
                <c:pt idx="8">
                  <c:v>6.3099883499999995E-2</c:v>
                </c:pt>
                <c:pt idx="9">
                  <c:v>6.1247397199999998E-2</c:v>
                </c:pt>
                <c:pt idx="10">
                  <c:v>5.9493090999999998E-2</c:v>
                </c:pt>
                <c:pt idx="11">
                  <c:v>5.7789024000000001E-2</c:v>
                </c:pt>
                <c:pt idx="12">
                  <c:v>5.6086786100000001E-2</c:v>
                </c:pt>
                <c:pt idx="13">
                  <c:v>5.41268736E-2</c:v>
                </c:pt>
                <c:pt idx="14">
                  <c:v>5.2563819999999997E-2</c:v>
                </c:pt>
                <c:pt idx="15">
                  <c:v>5.0600424400000003E-2</c:v>
                </c:pt>
                <c:pt idx="16">
                  <c:v>4.8728786400000001E-2</c:v>
                </c:pt>
                <c:pt idx="17">
                  <c:v>4.6924214800000003E-2</c:v>
                </c:pt>
                <c:pt idx="18">
                  <c:v>4.5015543700000001E-2</c:v>
                </c:pt>
                <c:pt idx="19">
                  <c:v>4.3403021999999999E-2</c:v>
                </c:pt>
                <c:pt idx="20">
                  <c:v>4.1646208599999998E-2</c:v>
                </c:pt>
                <c:pt idx="21">
                  <c:v>3.98025662E-2</c:v>
                </c:pt>
                <c:pt idx="22">
                  <c:v>3.8078513000000001E-2</c:v>
                </c:pt>
                <c:pt idx="23">
                  <c:v>3.6368254599999997E-2</c:v>
                </c:pt>
                <c:pt idx="24">
                  <c:v>3.4809861300000002E-2</c:v>
                </c:pt>
                <c:pt idx="25">
                  <c:v>3.3242858899999998E-2</c:v>
                </c:pt>
                <c:pt idx="26">
                  <c:v>3.1627610299999998E-2</c:v>
                </c:pt>
                <c:pt idx="27">
                  <c:v>3.0035018899999998E-2</c:v>
                </c:pt>
                <c:pt idx="28">
                  <c:v>2.8394611600000001E-2</c:v>
                </c:pt>
                <c:pt idx="29">
                  <c:v>2.7080446500000001E-2</c:v>
                </c:pt>
                <c:pt idx="30">
                  <c:v>2.5718491499999999E-2</c:v>
                </c:pt>
                <c:pt idx="31">
                  <c:v>2.4314444500000001E-2</c:v>
                </c:pt>
                <c:pt idx="32">
                  <c:v>2.2947603800000001E-2</c:v>
                </c:pt>
                <c:pt idx="33">
                  <c:v>2.1806163699999999E-2</c:v>
                </c:pt>
                <c:pt idx="34">
                  <c:v>2.0617557700000001E-2</c:v>
                </c:pt>
                <c:pt idx="35">
                  <c:v>1.9429750700000002E-2</c:v>
                </c:pt>
                <c:pt idx="36">
                  <c:v>1.82837863E-2</c:v>
                </c:pt>
                <c:pt idx="37">
                  <c:v>1.73026677E-2</c:v>
                </c:pt>
                <c:pt idx="38">
                  <c:v>1.63148493E-2</c:v>
                </c:pt>
                <c:pt idx="39">
                  <c:v>1.54414093E-2</c:v>
                </c:pt>
                <c:pt idx="40">
                  <c:v>1.45844575E-2</c:v>
                </c:pt>
                <c:pt idx="41">
                  <c:v>1.37492428E-2</c:v>
                </c:pt>
                <c:pt idx="42">
                  <c:v>1.29575273E-2</c:v>
                </c:pt>
                <c:pt idx="43">
                  <c:v>1.2318477E-2</c:v>
                </c:pt>
                <c:pt idx="44">
                  <c:v>1.1541037800000001E-2</c:v>
                </c:pt>
                <c:pt idx="45">
                  <c:v>1.09777916E-2</c:v>
                </c:pt>
                <c:pt idx="46">
                  <c:v>1.0434878999999999E-2</c:v>
                </c:pt>
                <c:pt idx="47">
                  <c:v>9.8485936999999999E-3</c:v>
                </c:pt>
                <c:pt idx="48">
                  <c:v>9.3941996E-3</c:v>
                </c:pt>
                <c:pt idx="49">
                  <c:v>8.9207524000000007E-3</c:v>
                </c:pt>
                <c:pt idx="50">
                  <c:v>8.4785176000000007E-3</c:v>
                </c:pt>
                <c:pt idx="51" formatCode="General">
                  <c:v>8.1278328E-3</c:v>
                </c:pt>
                <c:pt idx="52" formatCode="General">
                  <c:v>7.8089748999999996E-3</c:v>
                </c:pt>
                <c:pt idx="53" formatCode="General">
                  <c:v>7.5008803999999998E-3</c:v>
                </c:pt>
                <c:pt idx="54" formatCode="General">
                  <c:v>7.2435130999999996E-3</c:v>
                </c:pt>
                <c:pt idx="55" formatCode="General">
                  <c:v>6.9264621E-3</c:v>
                </c:pt>
                <c:pt idx="56" formatCode="General">
                  <c:v>6.7404066000000002E-3</c:v>
                </c:pt>
                <c:pt idx="57" formatCode="General">
                  <c:v>6.5013748000000001E-3</c:v>
                </c:pt>
                <c:pt idx="58" formatCode="General">
                  <c:v>6.3330032999999999E-3</c:v>
                </c:pt>
                <c:pt idx="59" formatCode="General">
                  <c:v>6.2312189999999996E-3</c:v>
                </c:pt>
                <c:pt idx="60" formatCode="General">
                  <c:v>6.1046913999999999E-3</c:v>
                </c:pt>
                <c:pt idx="61" formatCode="General">
                  <c:v>5.9389639999999997E-3</c:v>
                </c:pt>
                <c:pt idx="62" formatCode="General">
                  <c:v>5.8821760999999998E-3</c:v>
                </c:pt>
                <c:pt idx="63" formatCode="General">
                  <c:v>5.7544014000000003E-3</c:v>
                </c:pt>
                <c:pt idx="64" formatCode="General">
                  <c:v>5.6970487000000004E-3</c:v>
                </c:pt>
                <c:pt idx="65" formatCode="General">
                  <c:v>5.6415247E-3</c:v>
                </c:pt>
                <c:pt idx="66" formatCode="General">
                  <c:v>5.5601727000000002E-3</c:v>
                </c:pt>
                <c:pt idx="67" formatCode="General">
                  <c:v>5.5519719999999996E-3</c:v>
                </c:pt>
                <c:pt idx="68" formatCode="General">
                  <c:v>5.5150394000000004E-3</c:v>
                </c:pt>
                <c:pt idx="69" formatCode="General">
                  <c:v>5.4352065000000003E-3</c:v>
                </c:pt>
                <c:pt idx="70" formatCode="General">
                  <c:v>5.4309935999999996E-3</c:v>
                </c:pt>
                <c:pt idx="71" formatCode="General">
                  <c:v>5.4032211000000002E-3</c:v>
                </c:pt>
                <c:pt idx="72" formatCode="General">
                  <c:v>5.3704953999999996E-3</c:v>
                </c:pt>
                <c:pt idx="73" formatCode="General">
                  <c:v>5.4034353000000004E-3</c:v>
                </c:pt>
                <c:pt idx="74" formatCode="General">
                  <c:v>5.3175041000000003E-3</c:v>
                </c:pt>
                <c:pt idx="75" formatCode="General">
                  <c:v>5.3281216000000001E-3</c:v>
                </c:pt>
                <c:pt idx="76" formatCode="General">
                  <c:v>5.3183752999999999E-3</c:v>
                </c:pt>
                <c:pt idx="77" formatCode="General">
                  <c:v>5.2917724999999999E-3</c:v>
                </c:pt>
                <c:pt idx="78" formatCode="General">
                  <c:v>5.2542611999999997E-3</c:v>
                </c:pt>
                <c:pt idx="79" formatCode="General">
                  <c:v>5.2258944999999998E-3</c:v>
                </c:pt>
                <c:pt idx="80" formatCode="General">
                  <c:v>5.1767463E-3</c:v>
                </c:pt>
                <c:pt idx="81" formatCode="General">
                  <c:v>5.1681134000000004E-3</c:v>
                </c:pt>
                <c:pt idx="82" formatCode="General">
                  <c:v>5.1501029999999996E-3</c:v>
                </c:pt>
                <c:pt idx="83" formatCode="General">
                  <c:v>5.0747114999999997E-3</c:v>
                </c:pt>
                <c:pt idx="84" formatCode="General">
                  <c:v>5.0674448999999998E-3</c:v>
                </c:pt>
                <c:pt idx="85" formatCode="General">
                  <c:v>5.0072661000000003E-3</c:v>
                </c:pt>
                <c:pt idx="86" formatCode="General">
                  <c:v>4.9846902999999996E-3</c:v>
                </c:pt>
                <c:pt idx="87" formatCode="General">
                  <c:v>4.9278480000000003E-3</c:v>
                </c:pt>
                <c:pt idx="88" formatCode="General">
                  <c:v>4.8585264000000003E-3</c:v>
                </c:pt>
                <c:pt idx="89" formatCode="General">
                  <c:v>4.7850106000000003E-3</c:v>
                </c:pt>
                <c:pt idx="90" formatCode="General">
                  <c:v>4.6951118999999999E-3</c:v>
                </c:pt>
                <c:pt idx="91" formatCode="General">
                  <c:v>4.6212709999999997E-3</c:v>
                </c:pt>
                <c:pt idx="92" formatCode="General">
                  <c:v>4.5473123999999997E-3</c:v>
                </c:pt>
                <c:pt idx="93" formatCode="General">
                  <c:v>4.5313309E-3</c:v>
                </c:pt>
                <c:pt idx="94" formatCode="General">
                  <c:v>4.4077504000000003E-3</c:v>
                </c:pt>
                <c:pt idx="95" formatCode="General">
                  <c:v>4.3303622E-3</c:v>
                </c:pt>
                <c:pt idx="96" formatCode="General">
                  <c:v>4.2458768000000003E-3</c:v>
                </c:pt>
                <c:pt idx="97" formatCode="General">
                  <c:v>4.1044345000000003E-3</c:v>
                </c:pt>
                <c:pt idx="98" formatCode="General">
                  <c:v>4.0077161999999998E-3</c:v>
                </c:pt>
                <c:pt idx="99" formatCode="General">
                  <c:v>3.9782738000000003E-3</c:v>
                </c:pt>
                <c:pt idx="100" formatCode="General">
                  <c:v>3.8842207000000001E-3</c:v>
                </c:pt>
                <c:pt idx="101" formatCode="General">
                  <c:v>3.7676122000000001E-3</c:v>
                </c:pt>
                <c:pt idx="102" formatCode="General">
                  <c:v>3.7219531000000001E-3</c:v>
                </c:pt>
                <c:pt idx="103" formatCode="General">
                  <c:v>3.6030965999999998E-3</c:v>
                </c:pt>
                <c:pt idx="104" formatCode="General">
                  <c:v>3.4814642000000002E-3</c:v>
                </c:pt>
                <c:pt idx="105" formatCode="General">
                  <c:v>3.3881714999999999E-3</c:v>
                </c:pt>
                <c:pt idx="106" formatCode="General">
                  <c:v>3.2822279999999999E-3</c:v>
                </c:pt>
                <c:pt idx="107" formatCode="General">
                  <c:v>3.1815108000000001E-3</c:v>
                </c:pt>
                <c:pt idx="108" formatCode="General">
                  <c:v>3.0743751999999999E-3</c:v>
                </c:pt>
                <c:pt idx="109" formatCode="General">
                  <c:v>2.9678866000000001E-3</c:v>
                </c:pt>
                <c:pt idx="110" formatCode="General">
                  <c:v>2.8858881000000001E-3</c:v>
                </c:pt>
                <c:pt idx="111" formatCode="General">
                  <c:v>2.7874039999999998E-3</c:v>
                </c:pt>
                <c:pt idx="112" formatCode="General">
                  <c:v>2.7203292000000001E-3</c:v>
                </c:pt>
                <c:pt idx="113" formatCode="General">
                  <c:v>2.6269906999999999E-3</c:v>
                </c:pt>
                <c:pt idx="114" formatCode="General">
                  <c:v>2.5112176999999999E-3</c:v>
                </c:pt>
                <c:pt idx="115" formatCode="General">
                  <c:v>2.4021144E-3</c:v>
                </c:pt>
                <c:pt idx="116" formatCode="General">
                  <c:v>2.3102493E-3</c:v>
                </c:pt>
                <c:pt idx="117" formatCode="General">
                  <c:v>2.2624686999999999E-3</c:v>
                </c:pt>
                <c:pt idx="118" formatCode="General">
                  <c:v>2.1061422000000002E-3</c:v>
                </c:pt>
                <c:pt idx="119" formatCode="General">
                  <c:v>2.0471629999999998E-3</c:v>
                </c:pt>
                <c:pt idx="120" formatCode="General">
                  <c:v>1.9874794E-3</c:v>
                </c:pt>
                <c:pt idx="121" formatCode="General">
                  <c:v>1.8936876E-3</c:v>
                </c:pt>
                <c:pt idx="122" formatCode="General">
                  <c:v>1.7970265999999999E-3</c:v>
                </c:pt>
                <c:pt idx="123" formatCode="General">
                  <c:v>1.7435589E-3</c:v>
                </c:pt>
                <c:pt idx="124" formatCode="General">
                  <c:v>1.6916088000000001E-3</c:v>
                </c:pt>
                <c:pt idx="125" formatCode="General">
                  <c:v>1.5503044000000001E-3</c:v>
                </c:pt>
                <c:pt idx="126" formatCode="General">
                  <c:v>1.5439632E-3</c:v>
                </c:pt>
                <c:pt idx="127" formatCode="General">
                  <c:v>1.4517622E-3</c:v>
                </c:pt>
                <c:pt idx="128" formatCode="General">
                  <c:v>1.3735766E-3</c:v>
                </c:pt>
                <c:pt idx="129" formatCode="General">
                  <c:v>1.3578904E-3</c:v>
                </c:pt>
                <c:pt idx="130" formatCode="General">
                  <c:v>1.314646E-3</c:v>
                </c:pt>
                <c:pt idx="131" formatCode="General">
                  <c:v>1.2142635999999999E-3</c:v>
                </c:pt>
                <c:pt idx="132" formatCode="General">
                  <c:v>1.1544769000000001E-3</c:v>
                </c:pt>
                <c:pt idx="133" formatCode="General">
                  <c:v>1.1087906999999999E-3</c:v>
                </c:pt>
                <c:pt idx="134" formatCode="General">
                  <c:v>1.0590821000000001E-3</c:v>
                </c:pt>
                <c:pt idx="135" formatCode="General">
                  <c:v>9.9693630000000002E-4</c:v>
                </c:pt>
                <c:pt idx="136" formatCode="General">
                  <c:v>9.3950190000000001E-4</c:v>
                </c:pt>
                <c:pt idx="137" formatCode="General">
                  <c:v>9.139568E-4</c:v>
                </c:pt>
                <c:pt idx="138" formatCode="General">
                  <c:v>8.8690459999999998E-4</c:v>
                </c:pt>
                <c:pt idx="139" formatCode="General">
                  <c:v>8.0800480000000003E-4</c:v>
                </c:pt>
                <c:pt idx="140" formatCode="General">
                  <c:v>8.1572229999999995E-4</c:v>
                </c:pt>
                <c:pt idx="141" formatCode="General">
                  <c:v>7.2174260000000003E-4</c:v>
                </c:pt>
                <c:pt idx="142" formatCode="General">
                  <c:v>7.4427870000000004E-4</c:v>
                </c:pt>
                <c:pt idx="143" formatCode="General">
                  <c:v>6.6125989999999996E-4</c:v>
                </c:pt>
                <c:pt idx="144" formatCode="General">
                  <c:v>6.5791530000000001E-4</c:v>
                </c:pt>
                <c:pt idx="145" formatCode="General">
                  <c:v>6.3791900000000003E-4</c:v>
                </c:pt>
                <c:pt idx="146" formatCode="General">
                  <c:v>6.196614E-4</c:v>
                </c:pt>
                <c:pt idx="147" formatCode="General">
                  <c:v>5.7263669999999998E-4</c:v>
                </c:pt>
                <c:pt idx="148" formatCode="General">
                  <c:v>5.7521069999999996E-4</c:v>
                </c:pt>
                <c:pt idx="149" formatCode="General">
                  <c:v>5.4919989999999998E-4</c:v>
                </c:pt>
                <c:pt idx="150" formatCode="General">
                  <c:v>4.867165E-4</c:v>
                </c:pt>
                <c:pt idx="151" formatCode="General">
                  <c:v>4.6936720000000001E-4</c:v>
                </c:pt>
                <c:pt idx="152" formatCode="General">
                  <c:v>4.8389409999999999E-4</c:v>
                </c:pt>
                <c:pt idx="153" formatCode="General">
                  <c:v>4.779103E-4</c:v>
                </c:pt>
                <c:pt idx="154" formatCode="General">
                  <c:v>4.2659760000000001E-4</c:v>
                </c:pt>
                <c:pt idx="155" formatCode="General">
                  <c:v>4.1592050000000002E-4</c:v>
                </c:pt>
                <c:pt idx="156" formatCode="General">
                  <c:v>4.0584049999999998E-4</c:v>
                </c:pt>
                <c:pt idx="157" formatCode="General">
                  <c:v>3.785118E-4</c:v>
                </c:pt>
                <c:pt idx="158" formatCode="General">
                  <c:v>3.851285E-4</c:v>
                </c:pt>
                <c:pt idx="159" formatCode="General">
                  <c:v>3.7168390000000002E-4</c:v>
                </c:pt>
                <c:pt idx="160" formatCode="General">
                  <c:v>4.0890570000000001E-4</c:v>
                </c:pt>
                <c:pt idx="161" formatCode="General">
                  <c:v>3.1589509999999999E-4</c:v>
                </c:pt>
                <c:pt idx="162" formatCode="General">
                  <c:v>3.7010839999999999E-4</c:v>
                </c:pt>
                <c:pt idx="163" formatCode="General">
                  <c:v>3.201907E-4</c:v>
                </c:pt>
                <c:pt idx="164" formatCode="General">
                  <c:v>2.8262859999999998E-4</c:v>
                </c:pt>
                <c:pt idx="165" formatCode="General">
                  <c:v>2.801158E-4</c:v>
                </c:pt>
                <c:pt idx="166" formatCode="General">
                  <c:v>3.0600240000000002E-4</c:v>
                </c:pt>
                <c:pt idx="167" formatCode="General">
                  <c:v>2.4102769999999999E-4</c:v>
                </c:pt>
                <c:pt idx="168" formatCode="General">
                  <c:v>2.932295E-4</c:v>
                </c:pt>
                <c:pt idx="169" formatCode="General">
                  <c:v>2.5003409999999998E-4</c:v>
                </c:pt>
                <c:pt idx="170" formatCode="General">
                  <c:v>2.8322569999999998E-4</c:v>
                </c:pt>
                <c:pt idx="171" formatCode="General">
                  <c:v>2.6687459999999999E-4</c:v>
                </c:pt>
                <c:pt idx="172" formatCode="General">
                  <c:v>2.791688E-4</c:v>
                </c:pt>
                <c:pt idx="173" formatCode="General">
                  <c:v>2.581374E-4</c:v>
                </c:pt>
                <c:pt idx="174" formatCode="General">
                  <c:v>2.6820119999999999E-4</c:v>
                </c:pt>
                <c:pt idx="175" formatCode="General">
                  <c:v>2.4072039999999999E-4</c:v>
                </c:pt>
                <c:pt idx="176" formatCode="General">
                  <c:v>2.2345700000000001E-4</c:v>
                </c:pt>
                <c:pt idx="177" formatCode="General">
                  <c:v>2.3146890000000001E-4</c:v>
                </c:pt>
                <c:pt idx="178" formatCode="General">
                  <c:v>2.2580610000000001E-4</c:v>
                </c:pt>
                <c:pt idx="179" formatCode="General">
                  <c:v>2.1322299999999999E-4</c:v>
                </c:pt>
                <c:pt idx="180" formatCode="General">
                  <c:v>2.4835500000000002E-4</c:v>
                </c:pt>
                <c:pt idx="181" formatCode="General">
                  <c:v>2.3564880000000001E-4</c:v>
                </c:pt>
                <c:pt idx="182" formatCode="General">
                  <c:v>2.2418660000000001E-4</c:v>
                </c:pt>
                <c:pt idx="183" formatCode="General">
                  <c:v>2.3213770000000001E-4</c:v>
                </c:pt>
                <c:pt idx="184" formatCode="General">
                  <c:v>2.016454E-4</c:v>
                </c:pt>
                <c:pt idx="185" formatCode="General">
                  <c:v>2.3288559999999999E-4</c:v>
                </c:pt>
                <c:pt idx="186" formatCode="General">
                  <c:v>2.3969430000000001E-4</c:v>
                </c:pt>
                <c:pt idx="187" formatCode="General">
                  <c:v>1.642852E-4</c:v>
                </c:pt>
                <c:pt idx="188" formatCode="General">
                  <c:v>1.7631339999999999E-4</c:v>
                </c:pt>
                <c:pt idx="189" formatCode="General">
                  <c:v>2.246351E-4</c:v>
                </c:pt>
                <c:pt idx="190" formatCode="General">
                  <c:v>2.398724E-4</c:v>
                </c:pt>
                <c:pt idx="191" formatCode="General">
                  <c:v>1.7885930000000001E-4</c:v>
                </c:pt>
                <c:pt idx="192" formatCode="General">
                  <c:v>2.34002E-4</c:v>
                </c:pt>
                <c:pt idx="193" formatCode="General">
                  <c:v>2.04749E-4</c:v>
                </c:pt>
                <c:pt idx="194" formatCode="General">
                  <c:v>2.321301E-4</c:v>
                </c:pt>
                <c:pt idx="195" formatCode="General">
                  <c:v>2.3927639999999999E-4</c:v>
                </c:pt>
                <c:pt idx="196" formatCode="General">
                  <c:v>2.098154E-4</c:v>
                </c:pt>
                <c:pt idx="197" formatCode="General">
                  <c:v>2.005272E-4</c:v>
                </c:pt>
                <c:pt idx="198" formatCode="General">
                  <c:v>1.735331E-4</c:v>
                </c:pt>
                <c:pt idx="199" formatCode="General">
                  <c:v>2.403762E-4</c:v>
                </c:pt>
                <c:pt idx="200" formatCode="General">
                  <c:v>1.7370309999999999E-4</c:v>
                </c:pt>
                <c:pt idx="201" formatCode="General">
                  <c:v>2.1324479999999999E-4</c:v>
                </c:pt>
                <c:pt idx="202" formatCode="General">
                  <c:v>2.228877E-4</c:v>
                </c:pt>
                <c:pt idx="203" formatCode="General">
                  <c:v>2.6283920000000002E-4</c:v>
                </c:pt>
                <c:pt idx="204" formatCode="General">
                  <c:v>1.9105620000000001E-4</c:v>
                </c:pt>
                <c:pt idx="205" formatCode="General">
                  <c:v>2.0603660000000001E-4</c:v>
                </c:pt>
                <c:pt idx="206" formatCode="General">
                  <c:v>2.102649E-4</c:v>
                </c:pt>
                <c:pt idx="207" formatCode="General">
                  <c:v>1.9313659999999999E-4</c:v>
                </c:pt>
                <c:pt idx="208" formatCode="General">
                  <c:v>1.907081E-4</c:v>
                </c:pt>
                <c:pt idx="209" formatCode="General">
                  <c:v>2.0181929999999999E-4</c:v>
                </c:pt>
                <c:pt idx="210" formatCode="General">
                  <c:v>2.3860670000000001E-4</c:v>
                </c:pt>
                <c:pt idx="211" formatCode="General">
                  <c:v>1.949795E-4</c:v>
                </c:pt>
                <c:pt idx="212" formatCode="General">
                  <c:v>1.7118360000000001E-4</c:v>
                </c:pt>
                <c:pt idx="213" formatCode="General">
                  <c:v>2.2527499999999999E-4</c:v>
                </c:pt>
                <c:pt idx="214" formatCode="General">
                  <c:v>2.208175E-4</c:v>
                </c:pt>
                <c:pt idx="215" formatCode="General">
                  <c:v>2.0422020000000001E-4</c:v>
                </c:pt>
                <c:pt idx="216" formatCode="General">
                  <c:v>1.9621069999999999E-4</c:v>
                </c:pt>
                <c:pt idx="217" formatCode="General">
                  <c:v>2.0996869999999999E-4</c:v>
                </c:pt>
                <c:pt idx="218" formatCode="General">
                  <c:v>2.1674239999999999E-4</c:v>
                </c:pt>
                <c:pt idx="219" formatCode="General">
                  <c:v>2.0855599999999999E-4</c:v>
                </c:pt>
                <c:pt idx="220" formatCode="General">
                  <c:v>2.1230239999999999E-4</c:v>
                </c:pt>
                <c:pt idx="221" formatCode="General">
                  <c:v>1.3877170000000001E-4</c:v>
                </c:pt>
                <c:pt idx="222" formatCode="General">
                  <c:v>1.4504740000000001E-4</c:v>
                </c:pt>
                <c:pt idx="223" formatCode="General">
                  <c:v>1.728527E-4</c:v>
                </c:pt>
                <c:pt idx="224" formatCode="General">
                  <c:v>2.0398789999999999E-4</c:v>
                </c:pt>
                <c:pt idx="225" formatCode="General">
                  <c:v>2.3038600000000001E-4</c:v>
                </c:pt>
                <c:pt idx="226" formatCode="General">
                  <c:v>2.231844E-4</c:v>
                </c:pt>
                <c:pt idx="227" formatCode="General">
                  <c:v>1.90867E-4</c:v>
                </c:pt>
                <c:pt idx="228" formatCode="General">
                  <c:v>1.7135769999999999E-4</c:v>
                </c:pt>
                <c:pt idx="229" formatCode="General">
                  <c:v>1.6029999999999999E-4</c:v>
                </c:pt>
                <c:pt idx="230" formatCode="General">
                  <c:v>1.9523570000000001E-4</c:v>
                </c:pt>
                <c:pt idx="231" formatCode="General">
                  <c:v>1.7309439999999999E-4</c:v>
                </c:pt>
                <c:pt idx="232" formatCode="General">
                  <c:v>1.5885699999999999E-4</c:v>
                </c:pt>
                <c:pt idx="233" formatCode="General">
                  <c:v>1.6853260000000001E-4</c:v>
                </c:pt>
                <c:pt idx="234" formatCode="General">
                  <c:v>1.507484E-4</c:v>
                </c:pt>
                <c:pt idx="235" formatCode="General">
                  <c:v>1.2807239999999999E-4</c:v>
                </c:pt>
                <c:pt idx="236" formatCode="General">
                  <c:v>2.050195E-4</c:v>
                </c:pt>
                <c:pt idx="237" formatCode="General">
                  <c:v>1.6859970000000001E-4</c:v>
                </c:pt>
                <c:pt idx="238" formatCode="General">
                  <c:v>1.50872E-4</c:v>
                </c:pt>
                <c:pt idx="239" formatCode="General">
                  <c:v>1.8290050000000001E-4</c:v>
                </c:pt>
                <c:pt idx="240" formatCode="General">
                  <c:v>1.847079E-4</c:v>
                </c:pt>
                <c:pt idx="241" formatCode="General">
                  <c:v>1.710797E-4</c:v>
                </c:pt>
                <c:pt idx="242" formatCode="General">
                  <c:v>1.5736529999999999E-4</c:v>
                </c:pt>
                <c:pt idx="243" formatCode="General">
                  <c:v>1.6297969999999999E-4</c:v>
                </c:pt>
                <c:pt idx="244" formatCode="General">
                  <c:v>1.517317E-4</c:v>
                </c:pt>
                <c:pt idx="245" formatCode="General">
                  <c:v>1.8830849999999999E-4</c:v>
                </c:pt>
                <c:pt idx="246" formatCode="General">
                  <c:v>1.3765749999999999E-4</c:v>
                </c:pt>
                <c:pt idx="247" formatCode="General">
                  <c:v>1.3315429999999999E-4</c:v>
                </c:pt>
                <c:pt idx="248" formatCode="General">
                  <c:v>2.5227829999999998E-4</c:v>
                </c:pt>
                <c:pt idx="249" formatCode="General">
                  <c:v>1.45365E-4</c:v>
                </c:pt>
                <c:pt idx="250" formatCode="General">
                  <c:v>2.197132E-4</c:v>
                </c:pt>
                <c:pt idx="251" formatCode="General">
                  <c:v>1.7659730000000001E-4</c:v>
                </c:pt>
                <c:pt idx="252" formatCode="General">
                  <c:v>1.8981449999999999E-4</c:v>
                </c:pt>
                <c:pt idx="253" formatCode="General">
                  <c:v>1.9345049999999999E-4</c:v>
                </c:pt>
                <c:pt idx="254" formatCode="General">
                  <c:v>8.91599E-5</c:v>
                </c:pt>
                <c:pt idx="255" formatCode="General">
                  <c:v>1.99175E-4</c:v>
                </c:pt>
                <c:pt idx="256" formatCode="General">
                  <c:v>1.4766669999999999E-4</c:v>
                </c:pt>
                <c:pt idx="257" formatCode="General">
                  <c:v>1.8866130000000001E-4</c:v>
                </c:pt>
                <c:pt idx="258" formatCode="General">
                  <c:v>1.115984E-4</c:v>
                </c:pt>
                <c:pt idx="259" formatCode="General">
                  <c:v>9.19814E-5</c:v>
                </c:pt>
                <c:pt idx="260" formatCode="General">
                  <c:v>1.057576E-4</c:v>
                </c:pt>
                <c:pt idx="261" formatCode="General">
                  <c:v>8.7071100000000001E-5</c:v>
                </c:pt>
                <c:pt idx="262" formatCode="General">
                  <c:v>2.5936889999999998E-4</c:v>
                </c:pt>
                <c:pt idx="263" formatCode="General">
                  <c:v>1.5946069999999999E-4</c:v>
                </c:pt>
                <c:pt idx="264" formatCode="General">
                  <c:v>1.274635E-4</c:v>
                </c:pt>
                <c:pt idx="265" formatCode="General">
                  <c:v>1.8609E-4</c:v>
                </c:pt>
                <c:pt idx="266" formatCode="General">
                  <c:v>2.0361049999999999E-4</c:v>
                </c:pt>
                <c:pt idx="267" formatCode="General">
                  <c:v>1.1005079999999999E-4</c:v>
                </c:pt>
                <c:pt idx="268" formatCode="General">
                  <c:v>9.9919699999999998E-5</c:v>
                </c:pt>
                <c:pt idx="269" formatCode="General">
                  <c:v>2.2719990000000001E-4</c:v>
                </c:pt>
                <c:pt idx="270" formatCode="General">
                  <c:v>1.8583790000000001E-4</c:v>
                </c:pt>
                <c:pt idx="271" formatCode="General">
                  <c:v>1.7583599999999999E-4</c:v>
                </c:pt>
                <c:pt idx="272" formatCode="General">
                  <c:v>1.0824929999999999E-4</c:v>
                </c:pt>
                <c:pt idx="273" formatCode="General">
                  <c:v>1.1261289999999999E-4</c:v>
                </c:pt>
                <c:pt idx="274" formatCode="General">
                  <c:v>6.7028900000000005E-5</c:v>
                </c:pt>
                <c:pt idx="275" formatCode="General">
                  <c:v>1.4587350000000001E-4</c:v>
                </c:pt>
                <c:pt idx="276" formatCode="General">
                  <c:v>1.7517650000000001E-4</c:v>
                </c:pt>
                <c:pt idx="277" formatCode="General">
                  <c:v>1.90881E-4</c:v>
                </c:pt>
                <c:pt idx="278" formatCode="General">
                  <c:v>1.832181E-4</c:v>
                </c:pt>
                <c:pt idx="279" formatCode="General">
                  <c:v>1.530824E-4</c:v>
                </c:pt>
                <c:pt idx="280" formatCode="General">
                  <c:v>1.4753650000000001E-4</c:v>
                </c:pt>
                <c:pt idx="281" formatCode="General">
                  <c:v>1.060441E-4</c:v>
                </c:pt>
                <c:pt idx="282" formatCode="General">
                  <c:v>9.8100699999999994E-5</c:v>
                </c:pt>
                <c:pt idx="283" formatCode="General">
                  <c:v>1.0640380000000001E-4</c:v>
                </c:pt>
                <c:pt idx="284" formatCode="General">
                  <c:v>1.169625E-4</c:v>
                </c:pt>
                <c:pt idx="285" formatCode="General">
                  <c:v>2.051686E-4</c:v>
                </c:pt>
                <c:pt idx="286" formatCode="General">
                  <c:v>9.4723999999999996E-5</c:v>
                </c:pt>
                <c:pt idx="287" formatCode="General">
                  <c:v>1.094548E-4</c:v>
                </c:pt>
                <c:pt idx="288" formatCode="General">
                  <c:v>5.8814399999999997E-5</c:v>
                </c:pt>
                <c:pt idx="289" formatCode="General">
                  <c:v>2.1898459999999999E-4</c:v>
                </c:pt>
                <c:pt idx="290" formatCode="General">
                  <c:v>2.4191459999999999E-4</c:v>
                </c:pt>
                <c:pt idx="291" formatCode="General">
                  <c:v>2.8254140000000001E-4</c:v>
                </c:pt>
                <c:pt idx="292" formatCode="General">
                  <c:v>2.275445E-4</c:v>
                </c:pt>
                <c:pt idx="293" formatCode="General">
                  <c:v>-9.3214799999999994E-5</c:v>
                </c:pt>
                <c:pt idx="294" formatCode="General">
                  <c:v>1.127906E-4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Sheet1!$U$4:$U$398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Sheet1!$Y$4:$Y$398</c:f>
              <c:numCache>
                <c:formatCode>0.0000E+00</c:formatCode>
                <c:ptCount val="395"/>
                <c:pt idx="0">
                  <c:v>7.4896481166435797E-2</c:v>
                </c:pt>
                <c:pt idx="1">
                  <c:v>7.3672260993301181E-2</c:v>
                </c:pt>
                <c:pt idx="2">
                  <c:v>7.2448040716701842E-2</c:v>
                </c:pt>
                <c:pt idx="3">
                  <c:v>7.1223822509396822E-2</c:v>
                </c:pt>
                <c:pt idx="4">
                  <c:v>6.9703892843584539E-2</c:v>
                </c:pt>
                <c:pt idx="5">
                  <c:v>6.7984451563984485E-2</c:v>
                </c:pt>
                <c:pt idx="6">
                  <c:v>6.6265015806493785E-2</c:v>
                </c:pt>
                <c:pt idx="7">
                  <c:v>6.4545582810057747E-2</c:v>
                </c:pt>
                <c:pt idx="8">
                  <c:v>6.282615242935774E-2</c:v>
                </c:pt>
                <c:pt idx="9">
                  <c:v>6.1106724809712396E-2</c:v>
                </c:pt>
                <c:pt idx="10">
                  <c:v>5.9387302712176432E-2</c:v>
                </c:pt>
                <c:pt idx="11">
                  <c:v>5.7667880469321788E-2</c:v>
                </c:pt>
                <c:pt idx="12">
                  <c:v>5.5929702531929144E-2</c:v>
                </c:pt>
                <c:pt idx="13">
                  <c:v>5.4081386108999756E-2</c:v>
                </c:pt>
                <c:pt idx="14">
                  <c:v>5.2233072654117821E-2</c:v>
                </c:pt>
                <c:pt idx="15">
                  <c:v>5.0384764979117855E-2</c:v>
                </c:pt>
                <c:pt idx="16">
                  <c:v>4.8536463083999809E-2</c:v>
                </c:pt>
                <c:pt idx="17">
                  <c:v>4.668816712497674E-2</c:v>
                </c:pt>
                <c:pt idx="18">
                  <c:v>4.483987678962259E-2</c:v>
                </c:pt>
                <c:pt idx="19">
                  <c:v>4.2991586610481462E-2</c:v>
                </c:pt>
                <c:pt idx="20">
                  <c:v>4.1143302211222275E-2</c:v>
                </c:pt>
                <c:pt idx="21">
                  <c:v>3.9436818336947142E-2</c:v>
                </c:pt>
                <c:pt idx="22">
                  <c:v>3.7792909369143105E-2</c:v>
                </c:pt>
                <c:pt idx="23">
                  <c:v>3.6149000401339067E-2</c:v>
                </c:pt>
                <c:pt idx="24">
                  <c:v>3.4505096574350864E-2</c:v>
                </c:pt>
                <c:pt idx="25">
                  <c:v>3.2861197888178491E-2</c:v>
                </c:pt>
                <c:pt idx="26">
                  <c:v>3.1217304342821953E-2</c:v>
                </c:pt>
                <c:pt idx="27">
                  <c:v>2.9573416077222206E-2</c:v>
                </c:pt>
                <c:pt idx="28">
                  <c:v>2.7929532952438305E-2</c:v>
                </c:pt>
                <c:pt idx="29">
                  <c:v>2.6386170518020766E-2</c:v>
                </c:pt>
                <c:pt idx="30">
                  <c:v>2.5157760483739737E-2</c:v>
                </c:pt>
                <c:pt idx="31">
                  <c:v>2.3929350345632532E-2</c:v>
                </c:pt>
                <c:pt idx="32">
                  <c:v>2.270094809831456E-2</c:v>
                </c:pt>
                <c:pt idx="33">
                  <c:v>2.1472549588738857E-2</c:v>
                </c:pt>
                <c:pt idx="34">
                  <c:v>2.0244158866126204E-2</c:v>
                </c:pt>
                <c:pt idx="35">
                  <c:v>1.9015768143513561E-2</c:v>
                </c:pt>
                <c:pt idx="36">
                  <c:v>1.7787385207863961E-2</c:v>
                </c:pt>
                <c:pt idx="37">
                  <c:v>1.6559009955351253E-2</c:v>
                </c:pt>
                <c:pt idx="38">
                  <c:v>1.5702572632634689E-2</c:v>
                </c:pt>
                <c:pt idx="39">
                  <c:v>1.4945158521692552E-2</c:v>
                </c:pt>
                <c:pt idx="40">
                  <c:v>1.4187749148189703E-2</c:v>
                </c:pt>
                <c:pt idx="41">
                  <c:v>1.3430339774686851E-2</c:v>
                </c:pt>
                <c:pt idx="42">
                  <c:v>1.2672935138623293E-2</c:v>
                </c:pt>
                <c:pt idx="43">
                  <c:v>1.1915535304018459E-2</c:v>
                </c:pt>
                <c:pt idx="44">
                  <c:v>1.1158140270872375E-2</c:v>
                </c:pt>
                <c:pt idx="45">
                  <c:v>1.0400749975165578E-2</c:v>
                </c:pt>
                <c:pt idx="46">
                  <c:v>9.7767601306270584E-3</c:v>
                </c:pt>
                <c:pt idx="47">
                  <c:v>9.414919907450971E-3</c:v>
                </c:pt>
                <c:pt idx="48">
                  <c:v>9.0530819475821474E-3</c:v>
                </c:pt>
                <c:pt idx="49">
                  <c:v>8.6912462510205842E-3</c:v>
                </c:pt>
                <c:pt idx="50">
                  <c:v>8.3294105850442498E-3</c:v>
                </c:pt>
                <c:pt idx="51">
                  <c:v>7.9675794762676735E-3</c:v>
                </c:pt>
                <c:pt idx="52">
                  <c:v>7.6057483369058668E-3</c:v>
                </c:pt>
                <c:pt idx="53">
                  <c:v>7.2439194914365509E-3</c:v>
                </c:pt>
                <c:pt idx="54">
                  <c:v>6.8820929398597389E-3</c:v>
                </c:pt>
                <c:pt idx="55">
                  <c:v>6.742173213075125E-3</c:v>
                </c:pt>
                <c:pt idx="56">
                  <c:v>6.6312554629016631E-3</c:v>
                </c:pt>
                <c:pt idx="57">
                  <c:v>6.5203384159286072E-3</c:v>
                </c:pt>
                <c:pt idx="58">
                  <c:v>6.4094213689555495E-3</c:v>
                </c:pt>
                <c:pt idx="59">
                  <c:v>6.2985057283833062E-3</c:v>
                </c:pt>
                <c:pt idx="60">
                  <c:v>6.1875907722594549E-3</c:v>
                </c:pt>
                <c:pt idx="61">
                  <c:v>6.0766765193360087E-3</c:v>
                </c:pt>
                <c:pt idx="62">
                  <c:v>5.9657629696129692E-3</c:v>
                </c:pt>
                <c:pt idx="63">
                  <c:v>5.8997057027652452E-3</c:v>
                </c:pt>
                <c:pt idx="64">
                  <c:v>5.8928316925223063E-3</c:v>
                </c:pt>
                <c:pt idx="65">
                  <c:v>5.8859577264427625E-3</c:v>
                </c:pt>
                <c:pt idx="66">
                  <c:v>5.8790838027833209E-3</c:v>
                </c:pt>
                <c:pt idx="67">
                  <c:v>5.8722099232872745E-3</c:v>
                </c:pt>
                <c:pt idx="68">
                  <c:v>5.8653360862113294E-3</c:v>
                </c:pt>
                <c:pt idx="69">
                  <c:v>5.8584623362999784E-3</c:v>
                </c:pt>
                <c:pt idx="70">
                  <c:v>5.8515885863886282E-3</c:v>
                </c:pt>
                <c:pt idx="71">
                  <c:v>5.844714879478477E-3</c:v>
                </c:pt>
                <c:pt idx="72">
                  <c:v>5.8387320670707111E-3</c:v>
                </c:pt>
                <c:pt idx="73">
                  <c:v>5.8327698654497299E-3</c:v>
                </c:pt>
                <c:pt idx="74">
                  <c:v>5.8268077011283722E-3</c:v>
                </c:pt>
                <c:pt idx="75">
                  <c:v>5.8208455746106853E-3</c:v>
                </c:pt>
                <c:pt idx="76">
                  <c:v>5.8148834853926227E-3</c:v>
                </c:pt>
                <c:pt idx="77">
                  <c:v>5.8089215090815268E-3</c:v>
                </c:pt>
                <c:pt idx="78">
                  <c:v>5.8029594949667602E-3</c:v>
                </c:pt>
                <c:pt idx="79">
                  <c:v>5.7969975559552878E-3</c:v>
                </c:pt>
                <c:pt idx="80">
                  <c:v>5.7678513782002264E-3</c:v>
                </c:pt>
                <c:pt idx="81">
                  <c:v>5.7175762440217683E-3</c:v>
                </c:pt>
                <c:pt idx="82">
                  <c:v>5.6673011098433111E-3</c:v>
                </c:pt>
                <c:pt idx="83">
                  <c:v>5.6170266089990342E-3</c:v>
                </c:pt>
                <c:pt idx="84">
                  <c:v>5.5667524226965656E-3</c:v>
                </c:pt>
                <c:pt idx="85">
                  <c:v>5.5164788697282773E-3</c:v>
                </c:pt>
                <c:pt idx="86">
                  <c:v>5.4662059543447369E-3</c:v>
                </c:pt>
                <c:pt idx="87">
                  <c:v>5.4159330347106288E-3</c:v>
                </c:pt>
                <c:pt idx="88">
                  <c:v>5.3626721315329735E-3</c:v>
                </c:pt>
                <c:pt idx="89">
                  <c:v>5.2687024900990136E-3</c:v>
                </c:pt>
                <c:pt idx="90">
                  <c:v>5.174734032509426E-3</c:v>
                </c:pt>
                <c:pt idx="91">
                  <c:v>5.0807661628693929E-3</c:v>
                </c:pt>
                <c:pt idx="92">
                  <c:v>4.9867994770737339E-3</c:v>
                </c:pt>
                <c:pt idx="93">
                  <c:v>4.8928333871728954E-3</c:v>
                </c:pt>
                <c:pt idx="94">
                  <c:v>4.798867893166873E-3</c:v>
                </c:pt>
                <c:pt idx="95">
                  <c:v>4.704902391215589E-3</c:v>
                </c:pt>
                <c:pt idx="96">
                  <c:v>4.6109392569530514E-3</c:v>
                </c:pt>
                <c:pt idx="97">
                  <c:v>4.5041688656439812E-3</c:v>
                </c:pt>
                <c:pt idx="98">
                  <c:v>4.3893130957103916E-3</c:v>
                </c:pt>
                <c:pt idx="99">
                  <c:v>4.2744587825783702E-3</c:v>
                </c:pt>
                <c:pt idx="100">
                  <c:v>4.1596059068238879E-3</c:v>
                </c:pt>
                <c:pt idx="101">
                  <c:v>4.0447530407814198E-3</c:v>
                </c:pt>
                <c:pt idx="102">
                  <c:v>3.9299016121164959E-3</c:v>
                </c:pt>
                <c:pt idx="103">
                  <c:v>3.8150516402531399E-3</c:v>
                </c:pt>
                <c:pt idx="104">
                  <c:v>3.7002031057673259E-3</c:v>
                </c:pt>
                <c:pt idx="105">
                  <c:v>3.5858504288564103E-3</c:v>
                </c:pt>
                <c:pt idx="106">
                  <c:v>3.474164257838753E-3</c:v>
                </c:pt>
                <c:pt idx="107">
                  <c:v>3.3624794846380656E-3</c:v>
                </c:pt>
                <c:pt idx="108">
                  <c:v>3.2507961281437688E-3</c:v>
                </c:pt>
                <c:pt idx="109">
                  <c:v>3.1391141789111504E-3</c:v>
                </c:pt>
                <c:pt idx="110">
                  <c:v>3.0274322202338251E-3</c:v>
                </c:pt>
                <c:pt idx="111">
                  <c:v>2.9157530855245697E-3</c:v>
                </c:pt>
                <c:pt idx="112">
                  <c:v>2.804073941370605E-3</c:v>
                </c:pt>
                <c:pt idx="113">
                  <c:v>2.6923962139230287E-3</c:v>
                </c:pt>
                <c:pt idx="114">
                  <c:v>2.5931229047033103E-3</c:v>
                </c:pt>
                <c:pt idx="115">
                  <c:v>2.4991648685941813E-3</c:v>
                </c:pt>
                <c:pt idx="116">
                  <c:v>2.4052068324850527E-3</c:v>
                </c:pt>
                <c:pt idx="117">
                  <c:v>2.3112511564375941E-3</c:v>
                </c:pt>
                <c:pt idx="118">
                  <c:v>2.217295488336467E-3</c:v>
                </c:pt>
                <c:pt idx="119">
                  <c:v>2.1233409962930078E-3</c:v>
                </c:pt>
                <c:pt idx="120">
                  <c:v>2.0293876961998882E-3</c:v>
                </c:pt>
                <c:pt idx="121">
                  <c:v>1.9354355801107683E-3</c:v>
                </c:pt>
                <c:pt idx="122">
                  <c:v>1.8468103455445749E-3</c:v>
                </c:pt>
                <c:pt idx="123">
                  <c:v>1.7748195720281425E-3</c:v>
                </c:pt>
                <c:pt idx="124">
                  <c:v>1.702828798511712E-3</c:v>
                </c:pt>
                <c:pt idx="125">
                  <c:v>1.6308398334372236E-3</c:v>
                </c:pt>
                <c:pt idx="126">
                  <c:v>1.5588517817172536E-3</c:v>
                </c:pt>
                <c:pt idx="127">
                  <c:v>1.486863729997282E-3</c:v>
                </c:pt>
                <c:pt idx="128">
                  <c:v>1.4148774928082865E-3</c:v>
                </c:pt>
                <c:pt idx="129">
                  <c:v>1.3428921567957451E-3</c:v>
                </c:pt>
                <c:pt idx="130">
                  <c:v>1.2709068268722341E-3</c:v>
                </c:pt>
                <c:pt idx="131">
                  <c:v>1.2147299656389326E-3</c:v>
                </c:pt>
                <c:pt idx="132">
                  <c:v>1.1629062227623238E-3</c:v>
                </c:pt>
                <c:pt idx="133">
                  <c:v>1.1110831286778268E-3</c:v>
                </c:pt>
                <c:pt idx="134">
                  <c:v>1.0592613453287451E-3</c:v>
                </c:pt>
                <c:pt idx="135">
                  <c:v>1.0074395619796622E-3</c:v>
                </c:pt>
                <c:pt idx="136">
                  <c:v>9.5561908498226526E-4</c:v>
                </c:pt>
                <c:pt idx="137">
                  <c:v>9.037986079848693E-4</c:v>
                </c:pt>
                <c:pt idx="138">
                  <c:v>8.5197877977958409E-4</c:v>
                </c:pt>
                <c:pt idx="139">
                  <c:v>8.0557784104509742E-4</c:v>
                </c:pt>
                <c:pt idx="140">
                  <c:v>7.7043966135668593E-4</c:v>
                </c:pt>
                <c:pt idx="141">
                  <c:v>7.3530236750643497E-4</c:v>
                </c:pt>
                <c:pt idx="142">
                  <c:v>7.0016507365618411E-4</c:v>
                </c:pt>
                <c:pt idx="143">
                  <c:v>6.6502866564409574E-4</c:v>
                </c:pt>
                <c:pt idx="144">
                  <c:v>6.2989225763200639E-4</c:v>
                </c:pt>
                <c:pt idx="145">
                  <c:v>5.9475717837715995E-4</c:v>
                </c:pt>
                <c:pt idx="146">
                  <c:v>5.5962165620323232E-4</c:v>
                </c:pt>
                <c:pt idx="147">
                  <c:v>5.2448701986746523E-4</c:v>
                </c:pt>
                <c:pt idx="148">
                  <c:v>5.0104432986445885E-4</c:v>
                </c:pt>
                <c:pt idx="149">
                  <c:v>4.7943314787578467E-4</c:v>
                </c:pt>
                <c:pt idx="150">
                  <c:v>4.578222365033438E-4</c:v>
                </c:pt>
                <c:pt idx="151">
                  <c:v>4.3621159940411243E-4</c:v>
                </c:pt>
                <c:pt idx="152">
                  <c:v>4.1460123657809024E-4</c:v>
                </c:pt>
                <c:pt idx="153">
                  <c:v>3.9299168925774347E-4</c:v>
                </c:pt>
                <c:pt idx="154">
                  <c:v>3.7138186949267561E-4</c:v>
                </c:pt>
                <c:pt idx="155">
                  <c:v>3.4977259461705046E-4</c:v>
                </c:pt>
                <c:pt idx="156">
                  <c:v>3.324405671604785E-4</c:v>
                </c:pt>
                <c:pt idx="157">
                  <c:v>3.2143471410384707E-4</c:v>
                </c:pt>
                <c:pt idx="158">
                  <c:v>3.1042899980995479E-4</c:v>
                </c:pt>
                <c:pt idx="159">
                  <c:v>2.9942356304154134E-4</c:v>
                </c:pt>
                <c:pt idx="160">
                  <c:v>2.8841812627312811E-4</c:v>
                </c:pt>
                <c:pt idx="161">
                  <c:v>2.7741296703019327E-4</c:v>
                </c:pt>
                <c:pt idx="162">
                  <c:v>2.6640794654999786E-4</c:v>
                </c:pt>
                <c:pt idx="163">
                  <c:v>2.554030657638357E-4</c:v>
                </c:pt>
                <c:pt idx="164">
                  <c:v>2.4439832280911933E-4</c:v>
                </c:pt>
                <c:pt idx="165">
                  <c:v>2.4029030152996459E-4</c:v>
                </c:pt>
                <c:pt idx="166">
                  <c:v>2.36613293631316E-4</c:v>
                </c:pt>
                <c:pt idx="167">
                  <c:v>2.3293637846442096E-4</c:v>
                </c:pt>
                <c:pt idx="168">
                  <c:v>2.2925950997458304E-4</c:v>
                </c:pt>
                <c:pt idx="169">
                  <c:v>2.2558268753944185E-4</c:v>
                </c:pt>
                <c:pt idx="170">
                  <c:v>2.2190595783605409E-4</c:v>
                </c:pt>
                <c:pt idx="171">
                  <c:v>2.1822927449854335E-4</c:v>
                </c:pt>
                <c:pt idx="172">
                  <c:v>2.1455259147221278E-4</c:v>
                </c:pt>
                <c:pt idx="173">
                  <c:v>2.1265589587427211E-4</c:v>
                </c:pt>
                <c:pt idx="174">
                  <c:v>2.1270384205932243E-4</c:v>
                </c:pt>
                <c:pt idx="175">
                  <c:v>2.1275178703099044E-4</c:v>
                </c:pt>
                <c:pt idx="176">
                  <c:v>2.1279973140205452E-4</c:v>
                </c:pt>
                <c:pt idx="177">
                  <c:v>2.1284767516845644E-4</c:v>
                </c:pt>
                <c:pt idx="178">
                  <c:v>2.128956177214761E-4</c:v>
                </c:pt>
                <c:pt idx="179">
                  <c:v>2.1294355967389178E-4</c:v>
                </c:pt>
                <c:pt idx="180">
                  <c:v>2.1299150102164536E-4</c:v>
                </c:pt>
                <c:pt idx="181">
                  <c:v>2.1304688924056364E-4</c:v>
                </c:pt>
                <c:pt idx="182">
                  <c:v>2.136485428665911E-4</c:v>
                </c:pt>
                <c:pt idx="183">
                  <c:v>2.1425018885302122E-4</c:v>
                </c:pt>
                <c:pt idx="184">
                  <c:v>2.1485181971304894E-4</c:v>
                </c:pt>
                <c:pt idx="185">
                  <c:v>2.1545345052214598E-4</c:v>
                </c:pt>
                <c:pt idx="186">
                  <c:v>2.1605506620484067E-4</c:v>
                </c:pt>
                <c:pt idx="187">
                  <c:v>2.166566666592714E-4</c:v>
                </c:pt>
                <c:pt idx="188">
                  <c:v>2.172582671646329E-4</c:v>
                </c:pt>
                <c:pt idx="189">
                  <c:v>2.1785984485306404E-4</c:v>
                </c:pt>
                <c:pt idx="190">
                  <c:v>2.1772314488799737E-4</c:v>
                </c:pt>
                <c:pt idx="191">
                  <c:v>2.1697706856355821E-4</c:v>
                </c:pt>
                <c:pt idx="192">
                  <c:v>2.1623101106227672E-4</c:v>
                </c:pt>
                <c:pt idx="193">
                  <c:v>2.1548497232098813E-4</c:v>
                </c:pt>
                <c:pt idx="194">
                  <c:v>2.1473894305444334E-4</c:v>
                </c:pt>
                <c:pt idx="195">
                  <c:v>2.1399292313631252E-4</c:v>
                </c:pt>
                <c:pt idx="196">
                  <c:v>2.1324692210450438E-4</c:v>
                </c:pt>
                <c:pt idx="197">
                  <c:v>2.1250093989585411E-4</c:v>
                </c:pt>
                <c:pt idx="198">
                  <c:v>2.1161602778204105E-4</c:v>
                </c:pt>
                <c:pt idx="199">
                  <c:v>2.0915446141104153E-4</c:v>
                </c:pt>
                <c:pt idx="200">
                  <c:v>2.0669295715361623E-4</c:v>
                </c:pt>
                <c:pt idx="201">
                  <c:v>2.0423151500976541E-4</c:v>
                </c:pt>
                <c:pt idx="202">
                  <c:v>2.0177007265747982E-4</c:v>
                </c:pt>
                <c:pt idx="203">
                  <c:v>1.9930869262720338E-4</c:v>
                </c:pt>
                <c:pt idx="204">
                  <c:v>1.9684731259692688E-4</c:v>
                </c:pt>
                <c:pt idx="205">
                  <c:v>1.9438605679379903E-4</c:v>
                </c:pt>
                <c:pt idx="206">
                  <c:v>1.9192480099067131E-4</c:v>
                </c:pt>
                <c:pt idx="207">
                  <c:v>1.8885997226423905E-4</c:v>
                </c:pt>
                <c:pt idx="208">
                  <c:v>1.8541377264902565E-4</c:v>
                </c:pt>
                <c:pt idx="209">
                  <c:v>1.8196774697849371E-4</c:v>
                </c:pt>
                <c:pt idx="210">
                  <c:v>1.7852172130796158E-4</c:v>
                </c:pt>
                <c:pt idx="211">
                  <c:v>1.7507578260977032E-4</c:v>
                </c:pt>
                <c:pt idx="212">
                  <c:v>1.7162984391157904E-4</c:v>
                </c:pt>
                <c:pt idx="213">
                  <c:v>1.6818407915806895E-4</c:v>
                </c:pt>
                <c:pt idx="214">
                  <c:v>1.6473831440455899E-4</c:v>
                </c:pt>
                <c:pt idx="215">
                  <c:v>1.6130214070585397E-4</c:v>
                </c:pt>
                <c:pt idx="216">
                  <c:v>1.5792276803047855E-4</c:v>
                </c:pt>
                <c:pt idx="217">
                  <c:v>1.5454356595257063E-4</c:v>
                </c:pt>
                <c:pt idx="218">
                  <c:v>1.5116436387466276E-4</c:v>
                </c:pt>
                <c:pt idx="219">
                  <c:v>1.4778524709548868E-4</c:v>
                </c:pt>
                <c:pt idx="220">
                  <c:v>1.4440621561504819E-4</c:v>
                </c:pt>
                <c:pt idx="221">
                  <c:v>1.4102726943334155E-4</c:v>
                </c:pt>
                <c:pt idx="222">
                  <c:v>1.3764832325163489E-4</c:v>
                </c:pt>
                <c:pt idx="223">
                  <c:v>1.342694623686619E-4</c:v>
                </c:pt>
                <c:pt idx="224">
                  <c:v>1.3142915642500044E-4</c:v>
                </c:pt>
                <c:pt idx="225">
                  <c:v>1.2885118419141055E-4</c:v>
                </c:pt>
                <c:pt idx="226">
                  <c:v>1.262732119578207E-4</c:v>
                </c:pt>
                <c:pt idx="227">
                  <c:v>1.2369536989169139E-4</c:v>
                </c:pt>
                <c:pt idx="228">
                  <c:v>1.2111752782556184E-4</c:v>
                </c:pt>
                <c:pt idx="229">
                  <c:v>1.1853975106156447E-4</c:v>
                </c:pt>
                <c:pt idx="230">
                  <c:v>1.1596197407916546E-4</c:v>
                </c:pt>
                <c:pt idx="231">
                  <c:v>1.1338432726422672E-4</c:v>
                </c:pt>
                <c:pt idx="232">
                  <c:v>1.1100831090323776E-4</c:v>
                </c:pt>
                <c:pt idx="233">
                  <c:v>1.0943809186076759E-4</c:v>
                </c:pt>
                <c:pt idx="234">
                  <c:v>1.0786787268524746E-4</c:v>
                </c:pt>
                <c:pt idx="235">
                  <c:v>1.0629769315863562E-4</c:v>
                </c:pt>
                <c:pt idx="236">
                  <c:v>1.0472755341398211E-4</c:v>
                </c:pt>
                <c:pt idx="237">
                  <c:v>1.0315741353627851E-4</c:v>
                </c:pt>
                <c:pt idx="238">
                  <c:v>1.0158735308944171E-4</c:v>
                </c:pt>
                <c:pt idx="239">
                  <c:v>1.0001729250955481E-4</c:v>
                </c:pt>
                <c:pt idx="240">
                  <c:v>9.844727157857632E-5</c:v>
                </c:pt>
                <c:pt idx="241">
                  <c:v>9.7482959849910761E-5</c:v>
                </c:pt>
                <c:pt idx="242">
                  <c:v>9.6746870955370743E-5</c:v>
                </c:pt>
                <c:pt idx="243">
                  <c:v>9.6010800713153331E-5</c:v>
                </c:pt>
                <c:pt idx="244">
                  <c:v>9.5274730408553447E-5</c:v>
                </c:pt>
                <c:pt idx="245">
                  <c:v>9.4538697346216438E-5</c:v>
                </c:pt>
                <c:pt idx="246">
                  <c:v>9.3802664283879403E-5</c:v>
                </c:pt>
                <c:pt idx="247">
                  <c:v>9.3066649749100274E-5</c:v>
                </c:pt>
                <c:pt idx="248">
                  <c:v>9.2330653866643642E-5</c:v>
                </c:pt>
                <c:pt idx="249">
                  <c:v>9.1734977935199779E-5</c:v>
                </c:pt>
                <c:pt idx="250">
                  <c:v>9.1558045549882273E-5</c:v>
                </c:pt>
                <c:pt idx="251">
                  <c:v>9.1381117633786228E-5</c:v>
                </c:pt>
                <c:pt idx="252">
                  <c:v>9.1204189702692821E-5</c:v>
                </c:pt>
                <c:pt idx="253">
                  <c:v>9.1027270725039806E-5</c:v>
                </c:pt>
                <c:pt idx="254">
                  <c:v>9.0850351747386791E-5</c:v>
                </c:pt>
                <c:pt idx="255">
                  <c:v>9.0673441708176807E-5</c:v>
                </c:pt>
                <c:pt idx="256">
                  <c:v>9.0496531653969407E-5</c:v>
                </c:pt>
                <c:pt idx="257">
                  <c:v>9.0319626083980965E-5</c:v>
                </c:pt>
                <c:pt idx="258">
                  <c:v>9.0423576474433115E-5</c:v>
                </c:pt>
                <c:pt idx="259">
                  <c:v>9.0609532462673358E-5</c:v>
                </c:pt>
                <c:pt idx="260">
                  <c:v>9.0795483752811152E-5</c:v>
                </c:pt>
                <c:pt idx="261">
                  <c:v>9.0981430344846444E-5</c:v>
                </c:pt>
                <c:pt idx="262">
                  <c:v>9.1167376936881762E-5</c:v>
                </c:pt>
                <c:pt idx="263">
                  <c:v>9.1353314132712102E-5</c:v>
                </c:pt>
                <c:pt idx="264">
                  <c:v>9.1539251344307935E-5</c:v>
                </c:pt>
                <c:pt idx="265">
                  <c:v>9.1725179143933296E-5</c:v>
                </c:pt>
                <c:pt idx="266">
                  <c:v>9.1987735954179324E-5</c:v>
                </c:pt>
                <c:pt idx="267">
                  <c:v>9.2433085138890567E-5</c:v>
                </c:pt>
                <c:pt idx="268">
                  <c:v>9.28784118164891E-5</c:v>
                </c:pt>
                <c:pt idx="269">
                  <c:v>9.3323738456323977E-5</c:v>
                </c:pt>
                <c:pt idx="270">
                  <c:v>9.3769053880366101E-5</c:v>
                </c:pt>
                <c:pt idx="271">
                  <c:v>9.4214358050851842E-5</c:v>
                </c:pt>
                <c:pt idx="272">
                  <c:v>9.4659650967781147E-5</c:v>
                </c:pt>
                <c:pt idx="273">
                  <c:v>9.5104932631154125E-5</c:v>
                </c:pt>
                <c:pt idx="274">
                  <c:v>9.5550203040970665E-5</c:v>
                </c:pt>
                <c:pt idx="275">
                  <c:v>9.6125597565949758E-5</c:v>
                </c:pt>
                <c:pt idx="276">
                  <c:v>9.6730505412383417E-5</c:v>
                </c:pt>
                <c:pt idx="277">
                  <c:v>9.7335398021189726E-5</c:v>
                </c:pt>
                <c:pt idx="278">
                  <c:v>9.7940275341063562E-5</c:v>
                </c:pt>
                <c:pt idx="279">
                  <c:v>9.8545137372004816E-5</c:v>
                </c:pt>
                <c:pt idx="280">
                  <c:v>9.9149984062708472E-5</c:v>
                </c:pt>
                <c:pt idx="281">
                  <c:v>9.9754815515784698E-5</c:v>
                </c:pt>
                <c:pt idx="282">
                  <c:v>1.0035963167992845E-4</c:v>
                </c:pt>
                <c:pt idx="283">
                  <c:v>1.0096062308835775E-4</c:v>
                </c:pt>
                <c:pt idx="284">
                  <c:v>1.015539224798685E-4</c:v>
                </c:pt>
                <c:pt idx="285">
                  <c:v>1.0214720682248614E-4</c:v>
                </c:pt>
                <c:pt idx="286">
                  <c:v>1.027404762168721E-4</c:v>
                </c:pt>
                <c:pt idx="287">
                  <c:v>1.0333373061269564E-4</c:v>
                </c:pt>
                <c:pt idx="288">
                  <c:v>1.039269849581884E-4</c:v>
                </c:pt>
                <c:pt idx="289">
                  <c:v>1.0452020935688711E-4</c:v>
                </c:pt>
                <c:pt idx="290">
                  <c:v>1.0511341870669271E-4</c:v>
                </c:pt>
                <c:pt idx="291">
                  <c:v>1.0570661305793586E-4</c:v>
                </c:pt>
                <c:pt idx="292">
                  <c:v>1.060885625488737E-4</c:v>
                </c:pt>
                <c:pt idx="293">
                  <c:v>1.0643295640372811E-4</c:v>
                </c:pt>
                <c:pt idx="294">
                  <c:v>1.0677734157957291E-4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59360"/>
        <c:axId val="177760896"/>
      </c:scatterChart>
      <c:valAx>
        <c:axId val="177759360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760896"/>
        <c:crosses val="autoZero"/>
        <c:crossBetween val="midCat"/>
      </c:valAx>
      <c:valAx>
        <c:axId val="177760896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759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Sheet1!$AE$4:$AE$398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Sheet1!$AF$4:$AF$398</c:f>
              <c:numCache>
                <c:formatCode>0.00E+00</c:formatCode>
                <c:ptCount val="395"/>
                <c:pt idx="0">
                  <c:v>0.19257403910000001</c:v>
                </c:pt>
                <c:pt idx="1">
                  <c:v>0.18936477600000001</c:v>
                </c:pt>
                <c:pt idx="2">
                  <c:v>0.18568389120000001</c:v>
                </c:pt>
                <c:pt idx="3">
                  <c:v>0.18182899059999999</c:v>
                </c:pt>
                <c:pt idx="4">
                  <c:v>0.17774395640000001</c:v>
                </c:pt>
                <c:pt idx="5">
                  <c:v>0.1735345274</c:v>
                </c:pt>
                <c:pt idx="6">
                  <c:v>0.16944505269999999</c:v>
                </c:pt>
                <c:pt idx="7">
                  <c:v>0.16463510689999999</c:v>
                </c:pt>
                <c:pt idx="8">
                  <c:v>0.16050858800000001</c:v>
                </c:pt>
                <c:pt idx="9">
                  <c:v>0.15609760580000001</c:v>
                </c:pt>
                <c:pt idx="10">
                  <c:v>0.15179084239999999</c:v>
                </c:pt>
                <c:pt idx="11">
                  <c:v>0.14728319640000001</c:v>
                </c:pt>
                <c:pt idx="12">
                  <c:v>0.14257541300000001</c:v>
                </c:pt>
                <c:pt idx="13">
                  <c:v>0.13807088140000001</c:v>
                </c:pt>
                <c:pt idx="14">
                  <c:v>0.1336365491</c:v>
                </c:pt>
                <c:pt idx="15">
                  <c:v>0.12894754110000001</c:v>
                </c:pt>
                <c:pt idx="16">
                  <c:v>0.1242044643</c:v>
                </c:pt>
                <c:pt idx="17">
                  <c:v>0.1195135042</c:v>
                </c:pt>
                <c:pt idx="18">
                  <c:v>0.1149681062</c:v>
                </c:pt>
                <c:pt idx="19">
                  <c:v>0.110246174</c:v>
                </c:pt>
                <c:pt idx="20">
                  <c:v>0.1060655341</c:v>
                </c:pt>
                <c:pt idx="21">
                  <c:v>0.1014064625</c:v>
                </c:pt>
                <c:pt idx="22">
                  <c:v>9.6837013999999999E-2</c:v>
                </c:pt>
                <c:pt idx="23">
                  <c:v>9.2548750299999996E-2</c:v>
                </c:pt>
                <c:pt idx="24">
                  <c:v>8.8470369600000001E-2</c:v>
                </c:pt>
                <c:pt idx="25">
                  <c:v>8.4411777600000001E-2</c:v>
                </c:pt>
                <c:pt idx="26">
                  <c:v>8.0390639599999994E-2</c:v>
                </c:pt>
                <c:pt idx="27">
                  <c:v>7.6482199099999995E-2</c:v>
                </c:pt>
                <c:pt idx="28">
                  <c:v>7.2269097000000004E-2</c:v>
                </c:pt>
                <c:pt idx="29">
                  <c:v>6.9181822200000007E-2</c:v>
                </c:pt>
                <c:pt idx="30">
                  <c:v>6.5444923899999993E-2</c:v>
                </c:pt>
                <c:pt idx="31">
                  <c:v>6.1918873300000003E-2</c:v>
                </c:pt>
                <c:pt idx="32">
                  <c:v>5.8455802500000001E-2</c:v>
                </c:pt>
                <c:pt idx="33">
                  <c:v>5.5363249000000003E-2</c:v>
                </c:pt>
                <c:pt idx="34">
                  <c:v>5.2216675099999998E-2</c:v>
                </c:pt>
                <c:pt idx="35">
                  <c:v>4.9318421600000002E-2</c:v>
                </c:pt>
                <c:pt idx="36">
                  <c:v>4.6598702700000001E-2</c:v>
                </c:pt>
                <c:pt idx="37">
                  <c:v>4.3911043599999998E-2</c:v>
                </c:pt>
                <c:pt idx="38">
                  <c:v>4.1411031000000001E-2</c:v>
                </c:pt>
                <c:pt idx="39">
                  <c:v>3.9084408399999999E-2</c:v>
                </c:pt>
                <c:pt idx="40">
                  <c:v>3.6902558100000003E-2</c:v>
                </c:pt>
                <c:pt idx="41">
                  <c:v>3.47765908E-2</c:v>
                </c:pt>
                <c:pt idx="42">
                  <c:v>3.2818399400000003E-2</c:v>
                </c:pt>
                <c:pt idx="43">
                  <c:v>3.0956817800000001E-2</c:v>
                </c:pt>
                <c:pt idx="44">
                  <c:v>2.92945597E-2</c:v>
                </c:pt>
                <c:pt idx="45">
                  <c:v>2.77061015E-2</c:v>
                </c:pt>
                <c:pt idx="46">
                  <c:v>2.6213133699999999E-2</c:v>
                </c:pt>
                <c:pt idx="47">
                  <c:v>2.4831535299999999E-2</c:v>
                </c:pt>
                <c:pt idx="48">
                  <c:v>2.3541405800000002E-2</c:v>
                </c:pt>
                <c:pt idx="49">
                  <c:v>2.25044098E-2</c:v>
                </c:pt>
                <c:pt idx="50">
                  <c:v>2.14293264E-2</c:v>
                </c:pt>
                <c:pt idx="51" formatCode="General">
                  <c:v>2.04357337E-2</c:v>
                </c:pt>
                <c:pt idx="52" formatCode="General">
                  <c:v>1.9545927599999999E-2</c:v>
                </c:pt>
                <c:pt idx="53" formatCode="General">
                  <c:v>1.8742117999999999E-2</c:v>
                </c:pt>
                <c:pt idx="54" formatCode="General">
                  <c:v>1.8029181299999999E-2</c:v>
                </c:pt>
                <c:pt idx="55" formatCode="General">
                  <c:v>1.7354497699999999E-2</c:v>
                </c:pt>
                <c:pt idx="56" formatCode="General">
                  <c:v>1.6914764400000001E-2</c:v>
                </c:pt>
                <c:pt idx="57" formatCode="General">
                  <c:v>1.63723845E-2</c:v>
                </c:pt>
                <c:pt idx="58" formatCode="General">
                  <c:v>1.5949433700000001E-2</c:v>
                </c:pt>
                <c:pt idx="59" formatCode="General">
                  <c:v>1.55825978E-2</c:v>
                </c:pt>
                <c:pt idx="60" formatCode="General">
                  <c:v>1.52645577E-2</c:v>
                </c:pt>
                <c:pt idx="61" formatCode="General">
                  <c:v>1.4925995799999999E-2</c:v>
                </c:pt>
                <c:pt idx="62" formatCode="General">
                  <c:v>1.4748416800000001E-2</c:v>
                </c:pt>
                <c:pt idx="63" formatCode="General">
                  <c:v>1.44826183E-2</c:v>
                </c:pt>
                <c:pt idx="64" formatCode="General">
                  <c:v>1.43215042E-2</c:v>
                </c:pt>
                <c:pt idx="65" formatCode="General">
                  <c:v>1.4156294999999999E-2</c:v>
                </c:pt>
                <c:pt idx="66" formatCode="General">
                  <c:v>1.3964463E-2</c:v>
                </c:pt>
                <c:pt idx="67" formatCode="General">
                  <c:v>1.3910456599999999E-2</c:v>
                </c:pt>
                <c:pt idx="68" formatCode="General">
                  <c:v>1.38561456E-2</c:v>
                </c:pt>
                <c:pt idx="69" formatCode="General">
                  <c:v>1.3729713899999999E-2</c:v>
                </c:pt>
                <c:pt idx="70" formatCode="General">
                  <c:v>1.36513673E-2</c:v>
                </c:pt>
                <c:pt idx="71" formatCode="General">
                  <c:v>1.36387898E-2</c:v>
                </c:pt>
                <c:pt idx="72" formatCode="General">
                  <c:v>1.35860648E-2</c:v>
                </c:pt>
                <c:pt idx="73" formatCode="General">
                  <c:v>1.35742165E-2</c:v>
                </c:pt>
                <c:pt idx="74" formatCode="General">
                  <c:v>1.3494745799999999E-2</c:v>
                </c:pt>
                <c:pt idx="75" formatCode="General">
                  <c:v>1.3497233399999999E-2</c:v>
                </c:pt>
                <c:pt idx="76" formatCode="General">
                  <c:v>1.3432304399999999E-2</c:v>
                </c:pt>
                <c:pt idx="77" formatCode="General">
                  <c:v>1.34251714E-2</c:v>
                </c:pt>
                <c:pt idx="78" formatCode="General">
                  <c:v>1.33381486E-2</c:v>
                </c:pt>
                <c:pt idx="79" formatCode="General">
                  <c:v>1.3267164099999999E-2</c:v>
                </c:pt>
                <c:pt idx="80" formatCode="General">
                  <c:v>1.32061886E-2</c:v>
                </c:pt>
                <c:pt idx="81" formatCode="General">
                  <c:v>1.3142904299999999E-2</c:v>
                </c:pt>
                <c:pt idx="82" formatCode="General">
                  <c:v>1.3069279499999999E-2</c:v>
                </c:pt>
                <c:pt idx="83" formatCode="General">
                  <c:v>1.2976283200000001E-2</c:v>
                </c:pt>
                <c:pt idx="84" formatCode="General">
                  <c:v>1.2895083099999999E-2</c:v>
                </c:pt>
                <c:pt idx="85" formatCode="General">
                  <c:v>1.2742089099999999E-2</c:v>
                </c:pt>
                <c:pt idx="86" formatCode="General">
                  <c:v>1.26332631E-2</c:v>
                </c:pt>
                <c:pt idx="87" formatCode="General">
                  <c:v>1.24820201E-2</c:v>
                </c:pt>
                <c:pt idx="88" formatCode="General">
                  <c:v>1.23487562E-2</c:v>
                </c:pt>
                <c:pt idx="89" formatCode="General">
                  <c:v>1.2193506600000001E-2</c:v>
                </c:pt>
                <c:pt idx="90" formatCode="General">
                  <c:v>1.20835761E-2</c:v>
                </c:pt>
                <c:pt idx="91" formatCode="General">
                  <c:v>1.1899690100000001E-2</c:v>
                </c:pt>
                <c:pt idx="92" formatCode="General">
                  <c:v>1.1663917500000001E-2</c:v>
                </c:pt>
                <c:pt idx="93" formatCode="General">
                  <c:v>1.14772413E-2</c:v>
                </c:pt>
                <c:pt idx="94" formatCode="General">
                  <c:v>1.12622846E-2</c:v>
                </c:pt>
                <c:pt idx="95" formatCode="General">
                  <c:v>1.10974135E-2</c:v>
                </c:pt>
                <c:pt idx="96" formatCode="General">
                  <c:v>1.0830434E-2</c:v>
                </c:pt>
                <c:pt idx="97" formatCode="General">
                  <c:v>1.0606888700000001E-2</c:v>
                </c:pt>
                <c:pt idx="98" formatCode="General">
                  <c:v>1.03928493E-2</c:v>
                </c:pt>
                <c:pt idx="99" formatCode="General">
                  <c:v>1.0116045400000001E-2</c:v>
                </c:pt>
                <c:pt idx="100" formatCode="General">
                  <c:v>9.9263340000000002E-3</c:v>
                </c:pt>
                <c:pt idx="101" formatCode="General">
                  <c:v>9.6675353000000002E-3</c:v>
                </c:pt>
                <c:pt idx="102" formatCode="General">
                  <c:v>9.4527117999999993E-3</c:v>
                </c:pt>
                <c:pt idx="103" formatCode="General">
                  <c:v>9.2004361000000007E-3</c:v>
                </c:pt>
                <c:pt idx="104" formatCode="General">
                  <c:v>8.9338961999999994E-3</c:v>
                </c:pt>
                <c:pt idx="105" formatCode="General">
                  <c:v>8.6150253000000006E-3</c:v>
                </c:pt>
                <c:pt idx="106" formatCode="General">
                  <c:v>8.4267258999999994E-3</c:v>
                </c:pt>
                <c:pt idx="107" formatCode="General">
                  <c:v>8.1251048999999992E-3</c:v>
                </c:pt>
                <c:pt idx="108" formatCode="General">
                  <c:v>7.9065096000000001E-3</c:v>
                </c:pt>
                <c:pt idx="109" formatCode="General">
                  <c:v>7.6142275000000001E-3</c:v>
                </c:pt>
                <c:pt idx="110" formatCode="General">
                  <c:v>7.4155363E-3</c:v>
                </c:pt>
                <c:pt idx="111" formatCode="General">
                  <c:v>7.1757165999999997E-3</c:v>
                </c:pt>
                <c:pt idx="112" formatCode="General">
                  <c:v>6.8993335999999999E-3</c:v>
                </c:pt>
                <c:pt idx="113" formatCode="General">
                  <c:v>6.6185389000000001E-3</c:v>
                </c:pt>
                <c:pt idx="114" formatCode="General">
                  <c:v>6.3874693999999999E-3</c:v>
                </c:pt>
                <c:pt idx="115" formatCode="General">
                  <c:v>6.1563659000000003E-3</c:v>
                </c:pt>
                <c:pt idx="116" formatCode="General">
                  <c:v>5.9218960999999999E-3</c:v>
                </c:pt>
                <c:pt idx="117" formatCode="General">
                  <c:v>5.6732533999999998E-3</c:v>
                </c:pt>
                <c:pt idx="118" formatCode="General">
                  <c:v>5.4580849000000001E-3</c:v>
                </c:pt>
                <c:pt idx="119" formatCode="General">
                  <c:v>5.2557131E-3</c:v>
                </c:pt>
                <c:pt idx="120" formatCode="General">
                  <c:v>5.0386093E-3</c:v>
                </c:pt>
                <c:pt idx="121" formatCode="General">
                  <c:v>4.8208605000000003E-3</c:v>
                </c:pt>
                <c:pt idx="122" formatCode="General">
                  <c:v>4.6273922000000002E-3</c:v>
                </c:pt>
                <c:pt idx="123" formatCode="General">
                  <c:v>4.4492441000000002E-3</c:v>
                </c:pt>
                <c:pt idx="124" formatCode="General">
                  <c:v>4.2704437000000003E-3</c:v>
                </c:pt>
                <c:pt idx="125" formatCode="General">
                  <c:v>4.0413747000000002E-3</c:v>
                </c:pt>
                <c:pt idx="126" formatCode="General">
                  <c:v>3.8869651000000001E-3</c:v>
                </c:pt>
                <c:pt idx="127" formatCode="General">
                  <c:v>3.7303502E-3</c:v>
                </c:pt>
                <c:pt idx="128" formatCode="General">
                  <c:v>3.544115E-3</c:v>
                </c:pt>
                <c:pt idx="129" formatCode="General">
                  <c:v>3.3994592000000001E-3</c:v>
                </c:pt>
                <c:pt idx="130" formatCode="General">
                  <c:v>3.2574031999999999E-3</c:v>
                </c:pt>
                <c:pt idx="131" formatCode="General">
                  <c:v>3.0608663999999999E-3</c:v>
                </c:pt>
                <c:pt idx="132" formatCode="General">
                  <c:v>2.9463146E-3</c:v>
                </c:pt>
                <c:pt idx="133" formatCode="General">
                  <c:v>2.7941975000000002E-3</c:v>
                </c:pt>
                <c:pt idx="134" formatCode="General">
                  <c:v>2.6665814E-3</c:v>
                </c:pt>
                <c:pt idx="135" formatCode="General">
                  <c:v>2.5303445000000001E-3</c:v>
                </c:pt>
                <c:pt idx="136" formatCode="General">
                  <c:v>2.3732849000000001E-3</c:v>
                </c:pt>
                <c:pt idx="137" formatCode="General">
                  <c:v>2.3051917000000001E-3</c:v>
                </c:pt>
                <c:pt idx="138" formatCode="General">
                  <c:v>2.2215824999999999E-3</c:v>
                </c:pt>
                <c:pt idx="139" formatCode="General">
                  <c:v>2.0835292999999999E-3</c:v>
                </c:pt>
                <c:pt idx="140" formatCode="General">
                  <c:v>1.9835907000000002E-3</c:v>
                </c:pt>
                <c:pt idx="141" formatCode="General">
                  <c:v>1.8941706999999999E-3</c:v>
                </c:pt>
                <c:pt idx="142" formatCode="General">
                  <c:v>1.8307203E-3</c:v>
                </c:pt>
                <c:pt idx="143" formatCode="General">
                  <c:v>1.7156878000000001E-3</c:v>
                </c:pt>
                <c:pt idx="144" formatCode="General">
                  <c:v>1.6395015E-3</c:v>
                </c:pt>
                <c:pt idx="145" formatCode="General">
                  <c:v>1.569101E-3</c:v>
                </c:pt>
                <c:pt idx="146" formatCode="General">
                  <c:v>1.4739967E-3</c:v>
                </c:pt>
                <c:pt idx="147" formatCode="General">
                  <c:v>1.4240531E-3</c:v>
                </c:pt>
                <c:pt idx="148" formatCode="General">
                  <c:v>1.3507962999999999E-3</c:v>
                </c:pt>
                <c:pt idx="149" formatCode="General">
                  <c:v>1.3177079000000001E-3</c:v>
                </c:pt>
                <c:pt idx="150" formatCode="General">
                  <c:v>1.2230667999999999E-3</c:v>
                </c:pt>
                <c:pt idx="151" formatCode="General">
                  <c:v>1.181068E-3</c:v>
                </c:pt>
                <c:pt idx="152" formatCode="General">
                  <c:v>1.1587201000000001E-3</c:v>
                </c:pt>
                <c:pt idx="153" formatCode="General">
                  <c:v>1.099432E-3</c:v>
                </c:pt>
                <c:pt idx="154" formatCode="General">
                  <c:v>1.0417667E-3</c:v>
                </c:pt>
                <c:pt idx="155" formatCode="General">
                  <c:v>1.0345872000000001E-3</c:v>
                </c:pt>
                <c:pt idx="156" formatCode="General">
                  <c:v>1.0030263000000001E-3</c:v>
                </c:pt>
                <c:pt idx="157" formatCode="General">
                  <c:v>9.5870380000000004E-4</c:v>
                </c:pt>
                <c:pt idx="158" formatCode="General">
                  <c:v>9.1591160000000003E-4</c:v>
                </c:pt>
                <c:pt idx="159" formatCode="General">
                  <c:v>8.3969800000000005E-4</c:v>
                </c:pt>
                <c:pt idx="160" formatCode="General">
                  <c:v>8.5259240000000003E-4</c:v>
                </c:pt>
                <c:pt idx="161" formatCode="General">
                  <c:v>7.6423319999999997E-4</c:v>
                </c:pt>
                <c:pt idx="162" formatCode="General">
                  <c:v>8.2863580000000004E-4</c:v>
                </c:pt>
                <c:pt idx="163" formatCode="General">
                  <c:v>7.481861E-4</c:v>
                </c:pt>
                <c:pt idx="164" formatCode="General">
                  <c:v>7.0358819999999996E-4</c:v>
                </c:pt>
                <c:pt idx="165" formatCode="General">
                  <c:v>7.3173750000000005E-4</c:v>
                </c:pt>
                <c:pt idx="166" formatCode="General">
                  <c:v>7.1433520000000004E-4</c:v>
                </c:pt>
                <c:pt idx="167" formatCode="General">
                  <c:v>6.5867460000000003E-4</c:v>
                </c:pt>
                <c:pt idx="168" formatCode="General">
                  <c:v>6.6627639999999996E-4</c:v>
                </c:pt>
                <c:pt idx="169" formatCode="General">
                  <c:v>6.3144000000000004E-4</c:v>
                </c:pt>
                <c:pt idx="170" formatCode="General">
                  <c:v>6.4886220000000001E-4</c:v>
                </c:pt>
                <c:pt idx="171" formatCode="General">
                  <c:v>6.3160169999999999E-4</c:v>
                </c:pt>
                <c:pt idx="172" formatCode="General">
                  <c:v>5.9707019999999996E-4</c:v>
                </c:pt>
                <c:pt idx="173" formatCode="General">
                  <c:v>5.8308260000000005E-4</c:v>
                </c:pt>
                <c:pt idx="174" formatCode="General">
                  <c:v>5.7941809999999998E-4</c:v>
                </c:pt>
                <c:pt idx="175" formatCode="General">
                  <c:v>5.597725E-4</c:v>
                </c:pt>
                <c:pt idx="176" formatCode="General">
                  <c:v>5.2207230000000005E-4</c:v>
                </c:pt>
                <c:pt idx="177" formatCode="General">
                  <c:v>5.5626190000000004E-4</c:v>
                </c:pt>
                <c:pt idx="178" formatCode="General">
                  <c:v>5.4189090000000004E-4</c:v>
                </c:pt>
                <c:pt idx="179" formatCode="General">
                  <c:v>5.3556820000000001E-4</c:v>
                </c:pt>
                <c:pt idx="180" formatCode="General">
                  <c:v>5.5907760000000004E-4</c:v>
                </c:pt>
                <c:pt idx="181" formatCode="General">
                  <c:v>5.2013959999999996E-4</c:v>
                </c:pt>
                <c:pt idx="182" formatCode="General">
                  <c:v>5.0829390000000003E-4</c:v>
                </c:pt>
                <c:pt idx="183" formatCode="General">
                  <c:v>4.7524669999999999E-4</c:v>
                </c:pt>
                <c:pt idx="184" formatCode="General">
                  <c:v>5.2025189999999999E-4</c:v>
                </c:pt>
                <c:pt idx="185" formatCode="General">
                  <c:v>4.8380279999999998E-4</c:v>
                </c:pt>
                <c:pt idx="186" formatCode="General">
                  <c:v>5.1366599999999997E-4</c:v>
                </c:pt>
                <c:pt idx="187" formatCode="General">
                  <c:v>4.9691440000000002E-4</c:v>
                </c:pt>
                <c:pt idx="188" formatCode="General">
                  <c:v>5.2298799999999995E-4</c:v>
                </c:pt>
                <c:pt idx="189" formatCode="General">
                  <c:v>5.1674049999999997E-4</c:v>
                </c:pt>
                <c:pt idx="190" formatCode="General">
                  <c:v>4.9023630000000001E-4</c:v>
                </c:pt>
                <c:pt idx="191" formatCode="General">
                  <c:v>4.849028E-4</c:v>
                </c:pt>
                <c:pt idx="192" formatCode="General">
                  <c:v>4.7964490000000003E-4</c:v>
                </c:pt>
                <c:pt idx="193" formatCode="General">
                  <c:v>4.6697900000000002E-4</c:v>
                </c:pt>
                <c:pt idx="194" formatCode="General">
                  <c:v>4.771078E-4</c:v>
                </c:pt>
                <c:pt idx="195" formatCode="General">
                  <c:v>4.5617310000000002E-4</c:v>
                </c:pt>
                <c:pt idx="196" formatCode="General">
                  <c:v>4.9198839999999998E-4</c:v>
                </c:pt>
                <c:pt idx="197" formatCode="General">
                  <c:v>4.2716819999999997E-4</c:v>
                </c:pt>
                <c:pt idx="198" formatCode="General">
                  <c:v>4.3713230000000001E-4</c:v>
                </c:pt>
                <c:pt idx="199" formatCode="General">
                  <c:v>4.8737200000000002E-4</c:v>
                </c:pt>
                <c:pt idx="200" formatCode="General">
                  <c:v>5.0500090000000001E-4</c:v>
                </c:pt>
                <c:pt idx="201" formatCode="General">
                  <c:v>5.2981489999999996E-4</c:v>
                </c:pt>
                <c:pt idx="202" formatCode="General">
                  <c:v>4.3903179999999999E-4</c:v>
                </c:pt>
                <c:pt idx="203" formatCode="General">
                  <c:v>5.1443859999999997E-4</c:v>
                </c:pt>
                <c:pt idx="204" formatCode="General">
                  <c:v>4.7849230000000001E-4</c:v>
                </c:pt>
                <c:pt idx="205" formatCode="General">
                  <c:v>4.7392549999999999E-4</c:v>
                </c:pt>
                <c:pt idx="206" formatCode="General">
                  <c:v>4.504795E-4</c:v>
                </c:pt>
                <c:pt idx="207" formatCode="General">
                  <c:v>4.5841490000000001E-4</c:v>
                </c:pt>
                <c:pt idx="208" formatCode="General">
                  <c:v>4.6327500000000003E-4</c:v>
                </c:pt>
                <c:pt idx="209" formatCode="General">
                  <c:v>4.5632719999999998E-4</c:v>
                </c:pt>
                <c:pt idx="210" formatCode="General">
                  <c:v>4.779222E-4</c:v>
                </c:pt>
                <c:pt idx="211" formatCode="General">
                  <c:v>4.6199629999999999E-4</c:v>
                </c:pt>
                <c:pt idx="212" formatCode="General">
                  <c:v>4.0757860000000001E-4</c:v>
                </c:pt>
                <c:pt idx="213" formatCode="General">
                  <c:v>4.612323E-4</c:v>
                </c:pt>
                <c:pt idx="214" formatCode="General">
                  <c:v>4.6002830000000001E-4</c:v>
                </c:pt>
                <c:pt idx="215" formatCode="General">
                  <c:v>4.4591180000000001E-4</c:v>
                </c:pt>
                <c:pt idx="216" formatCode="General">
                  <c:v>4.8322360000000001E-4</c:v>
                </c:pt>
                <c:pt idx="217" formatCode="General">
                  <c:v>4.2070459999999998E-4</c:v>
                </c:pt>
                <c:pt idx="218" formatCode="General">
                  <c:v>4.6129839999999999E-4</c:v>
                </c:pt>
                <c:pt idx="219" formatCode="General">
                  <c:v>4.1936270000000002E-4</c:v>
                </c:pt>
                <c:pt idx="220" formatCode="General">
                  <c:v>4.2637110000000002E-4</c:v>
                </c:pt>
                <c:pt idx="221" formatCode="General">
                  <c:v>3.8440190000000002E-4</c:v>
                </c:pt>
                <c:pt idx="222" formatCode="General">
                  <c:v>4.184352E-4</c:v>
                </c:pt>
                <c:pt idx="223" formatCode="General">
                  <c:v>4.1803309999999998E-4</c:v>
                </c:pt>
                <c:pt idx="224" formatCode="General">
                  <c:v>4.7524410000000003E-4</c:v>
                </c:pt>
                <c:pt idx="225" formatCode="General">
                  <c:v>4.2086130000000002E-4</c:v>
                </c:pt>
                <c:pt idx="226" formatCode="General">
                  <c:v>4.6646460000000003E-4</c:v>
                </c:pt>
                <c:pt idx="227" formatCode="General">
                  <c:v>4.1204259999999998E-4</c:v>
                </c:pt>
                <c:pt idx="228" formatCode="General">
                  <c:v>3.9614080000000001E-4</c:v>
                </c:pt>
                <c:pt idx="229" formatCode="General">
                  <c:v>3.8908239999999999E-4</c:v>
                </c:pt>
                <c:pt idx="230" formatCode="General">
                  <c:v>4.2565689999999999E-4</c:v>
                </c:pt>
                <c:pt idx="231" formatCode="General">
                  <c:v>3.801597E-4</c:v>
                </c:pt>
                <c:pt idx="232" formatCode="General">
                  <c:v>4.2130150000000002E-4</c:v>
                </c:pt>
                <c:pt idx="233" formatCode="General">
                  <c:v>4.4065400000000001E-4</c:v>
                </c:pt>
                <c:pt idx="234" formatCode="General">
                  <c:v>4.009126E-4</c:v>
                </c:pt>
                <c:pt idx="235" formatCode="General">
                  <c:v>3.897703E-4</c:v>
                </c:pt>
                <c:pt idx="236" formatCode="General">
                  <c:v>4.307143E-4</c:v>
                </c:pt>
                <c:pt idx="237" formatCode="General">
                  <c:v>3.5969810000000002E-4</c:v>
                </c:pt>
                <c:pt idx="238" formatCode="General">
                  <c:v>3.8941650000000002E-4</c:v>
                </c:pt>
                <c:pt idx="239" formatCode="General">
                  <c:v>4.8647069999999999E-4</c:v>
                </c:pt>
                <c:pt idx="240" formatCode="General">
                  <c:v>3.7719730000000001E-4</c:v>
                </c:pt>
                <c:pt idx="241" formatCode="General">
                  <c:v>4.4572539999999998E-4</c:v>
                </c:pt>
                <c:pt idx="242" formatCode="General">
                  <c:v>3.9507350000000002E-4</c:v>
                </c:pt>
                <c:pt idx="243" formatCode="General">
                  <c:v>4.178764E-4</c:v>
                </c:pt>
                <c:pt idx="244" formatCode="General">
                  <c:v>3.7131479999999998E-4</c:v>
                </c:pt>
                <c:pt idx="245" formatCode="General">
                  <c:v>4.0853219999999998E-4</c:v>
                </c:pt>
                <c:pt idx="246" formatCode="General">
                  <c:v>4.2656349999999998E-4</c:v>
                </c:pt>
                <c:pt idx="247" formatCode="General">
                  <c:v>3.8783170000000002E-4</c:v>
                </c:pt>
                <c:pt idx="248" formatCode="General">
                  <c:v>4.847618E-4</c:v>
                </c:pt>
                <c:pt idx="249" formatCode="General">
                  <c:v>3.7737829999999998E-4</c:v>
                </c:pt>
                <c:pt idx="250" formatCode="General">
                  <c:v>3.5557960000000001E-4</c:v>
                </c:pt>
                <c:pt idx="251" formatCode="General">
                  <c:v>4.3224110000000002E-4</c:v>
                </c:pt>
                <c:pt idx="252" formatCode="General">
                  <c:v>4.0047459999999999E-4</c:v>
                </c:pt>
                <c:pt idx="253" formatCode="General">
                  <c:v>3.3132080000000002E-4</c:v>
                </c:pt>
                <c:pt idx="254" formatCode="General">
                  <c:v>2.7348090000000003E-4</c:v>
                </c:pt>
                <c:pt idx="255" formatCode="General">
                  <c:v>3.4912769999999999E-4</c:v>
                </c:pt>
                <c:pt idx="256" formatCode="General">
                  <c:v>3.960554E-4</c:v>
                </c:pt>
                <c:pt idx="257" formatCode="General">
                  <c:v>4.1929039999999998E-4</c:v>
                </c:pt>
                <c:pt idx="258" formatCode="General">
                  <c:v>3.0660730000000002E-4</c:v>
                </c:pt>
                <c:pt idx="259" formatCode="General">
                  <c:v>3.5436400000000002E-4</c:v>
                </c:pt>
                <c:pt idx="260" formatCode="General">
                  <c:v>3.320183E-4</c:v>
                </c:pt>
                <c:pt idx="261" formatCode="General">
                  <c:v>3.2393439999999998E-4</c:v>
                </c:pt>
                <c:pt idx="262" formatCode="General">
                  <c:v>4.4892709999999999E-4</c:v>
                </c:pt>
                <c:pt idx="263" formatCode="General">
                  <c:v>3.7519460000000001E-4</c:v>
                </c:pt>
                <c:pt idx="264" formatCode="General">
                  <c:v>3.3896110000000002E-4</c:v>
                </c:pt>
                <c:pt idx="265" formatCode="General">
                  <c:v>3.9311339999999998E-4</c:v>
                </c:pt>
                <c:pt idx="266" formatCode="General">
                  <c:v>4.2741539999999997E-4</c:v>
                </c:pt>
                <c:pt idx="267" formatCode="General">
                  <c:v>3.6712589999999997E-4</c:v>
                </c:pt>
                <c:pt idx="268" formatCode="General">
                  <c:v>2.7414280000000001E-4</c:v>
                </c:pt>
                <c:pt idx="269" formatCode="General">
                  <c:v>5.363144E-4</c:v>
                </c:pt>
                <c:pt idx="270" formatCode="General">
                  <c:v>3.8290930000000001E-4</c:v>
                </c:pt>
                <c:pt idx="271" formatCode="General">
                  <c:v>3.968601E-4</c:v>
                </c:pt>
                <c:pt idx="272" formatCode="General">
                  <c:v>3.871651E-4</c:v>
                </c:pt>
                <c:pt idx="273" formatCode="General">
                  <c:v>3.4519029999999999E-4</c:v>
                </c:pt>
                <c:pt idx="274" formatCode="General">
                  <c:v>3.2911090000000001E-4</c:v>
                </c:pt>
                <c:pt idx="275" formatCode="General">
                  <c:v>3.8011400000000003E-4</c:v>
                </c:pt>
                <c:pt idx="276" formatCode="General">
                  <c:v>3.5176910000000002E-4</c:v>
                </c:pt>
                <c:pt idx="277" formatCode="General">
                  <c:v>4.6448879999999999E-4</c:v>
                </c:pt>
                <c:pt idx="278" formatCode="General">
                  <c:v>3.7807379999999999E-4</c:v>
                </c:pt>
                <c:pt idx="279" formatCode="General">
                  <c:v>2.9656929999999999E-4</c:v>
                </c:pt>
                <c:pt idx="280" formatCode="General">
                  <c:v>3.6856840000000003E-4</c:v>
                </c:pt>
                <c:pt idx="281" formatCode="General">
                  <c:v>4.3929590000000001E-4</c:v>
                </c:pt>
                <c:pt idx="282" formatCode="General">
                  <c:v>3.2990660000000002E-4</c:v>
                </c:pt>
                <c:pt idx="283" formatCode="General">
                  <c:v>3.5173049999999998E-4</c:v>
                </c:pt>
                <c:pt idx="284" formatCode="General">
                  <c:v>4.3447979999999999E-4</c:v>
                </c:pt>
                <c:pt idx="285" formatCode="General">
                  <c:v>2.6760489999999999E-4</c:v>
                </c:pt>
                <c:pt idx="286" formatCode="General">
                  <c:v>4.9546210000000004E-4</c:v>
                </c:pt>
                <c:pt idx="287" formatCode="General">
                  <c:v>4.1462429999999999E-4</c:v>
                </c:pt>
                <c:pt idx="288" formatCode="General">
                  <c:v>2.4471980000000001E-4</c:v>
                </c:pt>
                <c:pt idx="289" formatCode="General">
                  <c:v>4.1753759999999998E-4</c:v>
                </c:pt>
                <c:pt idx="290" formatCode="General">
                  <c:v>4.0573710000000002E-4</c:v>
                </c:pt>
                <c:pt idx="291" formatCode="General">
                  <c:v>3.3937220000000002E-4</c:v>
                </c:pt>
                <c:pt idx="292" formatCode="General">
                  <c:v>4.757559E-4</c:v>
                </c:pt>
                <c:pt idx="293" formatCode="General">
                  <c:v>1.2528039999999999E-4</c:v>
                </c:pt>
                <c:pt idx="294" formatCode="General">
                  <c:v>8.1958200000000004E-5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Sheet1!$AE$4:$AE$398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Sheet1!$AI$4:$AI$398</c:f>
              <c:numCache>
                <c:formatCode>0.0000E+00</c:formatCode>
                <c:ptCount val="395"/>
                <c:pt idx="0">
                  <c:v>0.18965434043194254</c:v>
                </c:pt>
                <c:pt idx="1">
                  <c:v>0.18655448036720895</c:v>
                </c:pt>
                <c:pt idx="2">
                  <c:v>0.18345462004049132</c:v>
                </c:pt>
                <c:pt idx="3">
                  <c:v>0.18035476495345437</c:v>
                </c:pt>
                <c:pt idx="4">
                  <c:v>0.17650615050152413</c:v>
                </c:pt>
                <c:pt idx="5">
                  <c:v>0.17215236053153149</c:v>
                </c:pt>
                <c:pt idx="6">
                  <c:v>0.16779858454404858</c:v>
                </c:pt>
                <c:pt idx="7">
                  <c:v>0.16344481554782042</c:v>
                </c:pt>
                <c:pt idx="8">
                  <c:v>0.15909105317488639</c:v>
                </c:pt>
                <c:pt idx="9">
                  <c:v>0.15473729779320719</c:v>
                </c:pt>
                <c:pt idx="10">
                  <c:v>0.15038355639403764</c:v>
                </c:pt>
                <c:pt idx="11">
                  <c:v>0.14602981462690734</c:v>
                </c:pt>
                <c:pt idx="12">
                  <c:v>0.14162858839776984</c:v>
                </c:pt>
                <c:pt idx="13">
                  <c:v>0.13694852061232787</c:v>
                </c:pt>
                <c:pt idx="14">
                  <c:v>0.13226846034219181</c:v>
                </c:pt>
                <c:pt idx="15">
                  <c:v>0.12758841470712526</c:v>
                </c:pt>
                <c:pt idx="16">
                  <c:v>0.12290838370712817</c:v>
                </c:pt>
                <c:pt idx="17">
                  <c:v>0.11822836773774302</c:v>
                </c:pt>
                <c:pt idx="18">
                  <c:v>0.1135483660078849</c:v>
                </c:pt>
                <c:pt idx="19">
                  <c:v>0.10886836467356922</c:v>
                </c:pt>
                <c:pt idx="20">
                  <c:v>0.10418837797432302</c:v>
                </c:pt>
                <c:pt idx="21">
                  <c:v>9.9867489589649069E-2</c:v>
                </c:pt>
                <c:pt idx="22">
                  <c:v>9.5705067071010105E-2</c:v>
                </c:pt>
                <c:pt idx="23">
                  <c:v>9.1542644552371114E-2</c:v>
                </c:pt>
                <c:pt idx="24">
                  <c:v>8.7380235050418587E-2</c:v>
                </c:pt>
                <c:pt idx="25">
                  <c:v>8.3217838565152538E-2</c:v>
                </c:pt>
                <c:pt idx="26">
                  <c:v>7.9055455096572927E-2</c:v>
                </c:pt>
                <c:pt idx="27">
                  <c:v>7.4893084996482048E-2</c:v>
                </c:pt>
                <c:pt idx="28">
                  <c:v>7.0730727913077676E-2</c:v>
                </c:pt>
                <c:pt idx="29">
                  <c:v>6.682291512745421E-2</c:v>
                </c:pt>
                <c:pt idx="30">
                  <c:v>6.3712643006066924E-2</c:v>
                </c:pt>
                <c:pt idx="31">
                  <c:v>6.0602370621797033E-2</c:v>
                </c:pt>
                <c:pt idx="32">
                  <c:v>5.7492118216606651E-2</c:v>
                </c:pt>
                <c:pt idx="33">
                  <c:v>5.4381875275190783E-2</c:v>
                </c:pt>
                <c:pt idx="34">
                  <c:v>5.1271652049971805E-2</c:v>
                </c:pt>
                <c:pt idx="35">
                  <c:v>4.8161428824752842E-2</c:v>
                </c:pt>
                <c:pt idx="36">
                  <c:v>4.5051225315730754E-2</c:v>
                </c:pt>
                <c:pt idx="37">
                  <c:v>4.1941041260022939E-2</c:v>
                </c:pt>
                <c:pt idx="38">
                  <c:v>3.9772679114219174E-2</c:v>
                </c:pt>
                <c:pt idx="39">
                  <c:v>3.7855063726658061E-2</c:v>
                </c:pt>
                <c:pt idx="40">
                  <c:v>3.5937460333310342E-2</c:v>
                </c:pt>
                <c:pt idx="41">
                  <c:v>3.4019856939962637E-2</c:v>
                </c:pt>
                <c:pt idx="42">
                  <c:v>3.2102265540828338E-2</c:v>
                </c:pt>
                <c:pt idx="43">
                  <c:v>3.0184686297991353E-2</c:v>
                </c:pt>
                <c:pt idx="44">
                  <c:v>2.8267119211451773E-2</c:v>
                </c:pt>
                <c:pt idx="45">
                  <c:v>2.6349564119125583E-2</c:v>
                </c:pt>
                <c:pt idx="46">
                  <c:v>2.4769798830768255E-2</c:v>
                </c:pt>
                <c:pt idx="47">
                  <c:v>2.3853835412695257E-2</c:v>
                </c:pt>
                <c:pt idx="48">
                  <c:v>2.2937877723964991E-2</c:v>
                </c:pt>
                <c:pt idx="49">
                  <c:v>2.2021925764577472E-2</c:v>
                </c:pt>
                <c:pt idx="50">
                  <c:v>2.1105973882613493E-2</c:v>
                </c:pt>
                <c:pt idx="51">
                  <c:v>2.0190033536758547E-2</c:v>
                </c:pt>
                <c:pt idx="52">
                  <c:v>1.9274093113480051E-2</c:v>
                </c:pt>
                <c:pt idx="53">
                  <c:v>1.8358158496967838E-2</c:v>
                </c:pt>
                <c:pt idx="54">
                  <c:v>1.7442229687221936E-2</c:v>
                </c:pt>
                <c:pt idx="55">
                  <c:v>1.7088182378804006E-2</c:v>
                </c:pt>
                <c:pt idx="56">
                  <c:v>1.680756982962062E-2</c:v>
                </c:pt>
                <c:pt idx="57">
                  <c:v>1.6526959059474926E-2</c:v>
                </c:pt>
                <c:pt idx="58">
                  <c:v>1.6246348289329228E-2</c:v>
                </c:pt>
                <c:pt idx="59">
                  <c:v>1.5965741077258927E-2</c:v>
                </c:pt>
                <c:pt idx="60">
                  <c:v>1.5685135596785301E-2</c:v>
                </c:pt>
                <c:pt idx="61">
                  <c:v>1.5404531895349375E-2</c:v>
                </c:pt>
                <c:pt idx="62">
                  <c:v>1.5123929972951139E-2</c:v>
                </c:pt>
                <c:pt idx="63">
                  <c:v>1.4956895345997652E-2</c:v>
                </c:pt>
                <c:pt idx="64">
                  <c:v>1.4939701094569437E-2</c:v>
                </c:pt>
                <c:pt idx="65">
                  <c:v>1.4922506953608984E-2</c:v>
                </c:pt>
                <c:pt idx="66">
                  <c:v>1.4905312918755723E-2</c:v>
                </c:pt>
                <c:pt idx="67">
                  <c:v>1.488811899437022E-2</c:v>
                </c:pt>
                <c:pt idx="68">
                  <c:v>1.4870925176091905E-2</c:v>
                </c:pt>
                <c:pt idx="69">
                  <c:v>1.4853731575842062E-2</c:v>
                </c:pt>
                <c:pt idx="70">
                  <c:v>1.4836537975592218E-2</c:v>
                </c:pt>
                <c:pt idx="71">
                  <c:v>1.4819344482903087E-2</c:v>
                </c:pt>
                <c:pt idx="72">
                  <c:v>1.4804368297852444E-2</c:v>
                </c:pt>
                <c:pt idx="73">
                  <c:v>1.4789443410590068E-2</c:v>
                </c:pt>
                <c:pt idx="74">
                  <c:v>1.4774518616698016E-2</c:v>
                </c:pt>
                <c:pt idx="75">
                  <c:v>1.4759593917438044E-2</c:v>
                </c:pt>
                <c:pt idx="76">
                  <c:v>1.474466931154839E-2</c:v>
                </c:pt>
                <c:pt idx="77">
                  <c:v>1.4729744988293218E-2</c:v>
                </c:pt>
                <c:pt idx="78">
                  <c:v>1.4714820570405967E-2</c:v>
                </c:pt>
                <c:pt idx="79">
                  <c:v>1.4699896340521112E-2</c:v>
                </c:pt>
                <c:pt idx="80">
                  <c:v>1.4626247900387765E-2</c:v>
                </c:pt>
                <c:pt idx="81">
                  <c:v>1.4499081148911994E-2</c:v>
                </c:pt>
                <c:pt idx="82">
                  <c:v>1.4371914397436226E-2</c:v>
                </c:pt>
                <c:pt idx="83">
                  <c:v>1.4244749247926351E-2</c:v>
                </c:pt>
                <c:pt idx="84">
                  <c:v>1.4117584894023701E-2</c:v>
                </c:pt>
                <c:pt idx="85">
                  <c:v>1.3990422142086947E-2</c:v>
                </c:pt>
                <c:pt idx="86">
                  <c:v>1.3863261002867541E-2</c:v>
                </c:pt>
                <c:pt idx="87">
                  <c:v>1.3736099852896682E-2</c:v>
                </c:pt>
                <c:pt idx="88">
                  <c:v>1.360137085867574E-2</c:v>
                </c:pt>
                <c:pt idx="89">
                  <c:v>1.3363536425889121E-2</c:v>
                </c:pt>
                <c:pt idx="90">
                  <c:v>1.312570498937822E-2</c:v>
                </c:pt>
                <c:pt idx="91">
                  <c:v>1.2887875040950564E-2</c:v>
                </c:pt>
                <c:pt idx="92">
                  <c:v>1.265004808879863E-2</c:v>
                </c:pt>
                <c:pt idx="93">
                  <c:v>1.2412222644839176E-2</c:v>
                </c:pt>
                <c:pt idx="94">
                  <c:v>1.2174398709072193E-2</c:v>
                </c:pt>
                <c:pt idx="95">
                  <c:v>1.193657475319598E-2</c:v>
                </c:pt>
                <c:pt idx="96">
                  <c:v>1.1698756789871209E-2</c:v>
                </c:pt>
                <c:pt idx="97">
                  <c:v>1.1428497247296412E-2</c:v>
                </c:pt>
                <c:pt idx="98">
                  <c:v>1.1137756934965739E-2</c:v>
                </c:pt>
                <c:pt idx="99">
                  <c:v>1.084702031031173E-2</c:v>
                </c:pt>
                <c:pt idx="100">
                  <c:v>1.055628732416535E-2</c:v>
                </c:pt>
                <c:pt idx="101">
                  <c:v>1.0265554362603487E-2</c:v>
                </c:pt>
                <c:pt idx="102">
                  <c:v>9.9748250395492628E-3</c:v>
                </c:pt>
                <c:pt idx="103">
                  <c:v>9.6840994041717081E-3</c:v>
                </c:pt>
                <c:pt idx="104">
                  <c:v>9.3933774073017839E-3</c:v>
                </c:pt>
                <c:pt idx="105">
                  <c:v>9.1039087077969885E-3</c:v>
                </c:pt>
                <c:pt idx="106">
                  <c:v>8.8211797007686932E-3</c:v>
                </c:pt>
                <c:pt idx="107">
                  <c:v>8.5384542322573028E-3</c:v>
                </c:pt>
                <c:pt idx="108">
                  <c:v>8.2557323500806121E-3</c:v>
                </c:pt>
                <c:pt idx="109">
                  <c:v>7.9730140303297236E-3</c:v>
                </c:pt>
                <c:pt idx="110">
                  <c:v>7.6902956866699412E-3</c:v>
                </c:pt>
                <c:pt idx="111">
                  <c:v>7.4075844917706633E-3</c:v>
                </c:pt>
                <c:pt idx="112">
                  <c:v>7.1248732729624897E-3</c:v>
                </c:pt>
                <c:pt idx="113">
                  <c:v>6.8421656404890115E-3</c:v>
                </c:pt>
                <c:pt idx="114">
                  <c:v>6.5908585089511865E-3</c:v>
                </c:pt>
                <c:pt idx="115">
                  <c:v>6.353006441234532E-3</c:v>
                </c:pt>
                <c:pt idx="116">
                  <c:v>6.1151543735178801E-3</c:v>
                </c:pt>
                <c:pt idx="117">
                  <c:v>5.8773082802295092E-3</c:v>
                </c:pt>
                <c:pt idx="118">
                  <c:v>5.6394622070570482E-3</c:v>
                </c:pt>
                <c:pt idx="119">
                  <c:v>5.4016191110407685E-3</c:v>
                </c:pt>
                <c:pt idx="120">
                  <c:v>5.1637790324125131E-3</c:v>
                </c:pt>
                <c:pt idx="121">
                  <c:v>4.9259419510563488E-3</c:v>
                </c:pt>
                <c:pt idx="122">
                  <c:v>4.7015899701356835E-3</c:v>
                </c:pt>
                <c:pt idx="123">
                  <c:v>4.5193484395496409E-3</c:v>
                </c:pt>
                <c:pt idx="124">
                  <c:v>4.3371069089636035E-3</c:v>
                </c:pt>
                <c:pt idx="125">
                  <c:v>4.1548699563701526E-3</c:v>
                </c:pt>
                <c:pt idx="126">
                  <c:v>3.9726353158941767E-3</c:v>
                </c:pt>
                <c:pt idx="127">
                  <c:v>3.7904006754181973E-3</c:v>
                </c:pt>
                <c:pt idx="128">
                  <c:v>3.6081706283489297E-3</c:v>
                </c:pt>
                <c:pt idx="129">
                  <c:v>3.4259428625688921E-3</c:v>
                </c:pt>
                <c:pt idx="130">
                  <c:v>3.2437151122029738E-3</c:v>
                </c:pt>
                <c:pt idx="131">
                  <c:v>3.1015056106763771E-3</c:v>
                </c:pt>
                <c:pt idx="132">
                  <c:v>2.9703157832836843E-3</c:v>
                </c:pt>
                <c:pt idx="133">
                  <c:v>2.8391275982834626E-3</c:v>
                </c:pt>
                <c:pt idx="134">
                  <c:v>2.707942731359925E-3</c:v>
                </c:pt>
                <c:pt idx="135">
                  <c:v>2.5767578644363847E-3</c:v>
                </c:pt>
                <c:pt idx="136">
                  <c:v>2.4455763044922839E-3</c:v>
                </c:pt>
                <c:pt idx="137">
                  <c:v>2.3143947445481857E-3</c:v>
                </c:pt>
                <c:pt idx="138">
                  <c:v>2.1832148269965569E-3</c:v>
                </c:pt>
                <c:pt idx="139">
                  <c:v>2.0657520541087072E-3</c:v>
                </c:pt>
                <c:pt idx="140">
                  <c:v>1.9767993466937115E-3</c:v>
                </c:pt>
                <c:pt idx="141">
                  <c:v>1.8878488817882435E-3</c:v>
                </c:pt>
                <c:pt idx="142">
                  <c:v>1.7988984168827754E-3</c:v>
                </c:pt>
                <c:pt idx="143">
                  <c:v>1.7099501944868396E-3</c:v>
                </c:pt>
                <c:pt idx="144">
                  <c:v>1.6210019720909012E-3</c:v>
                </c:pt>
                <c:pt idx="145">
                  <c:v>1.5320571134592586E-3</c:v>
                </c:pt>
                <c:pt idx="146">
                  <c:v>1.44311113357285E-3</c:v>
                </c:pt>
                <c:pt idx="147">
                  <c:v>1.3541673961959689E-3</c:v>
                </c:pt>
                <c:pt idx="148">
                  <c:v>1.2948202423619733E-3</c:v>
                </c:pt>
                <c:pt idx="149">
                  <c:v>1.2401093038383292E-3</c:v>
                </c:pt>
                <c:pt idx="150">
                  <c:v>1.1853990504076199E-3</c:v>
                </c:pt>
                <c:pt idx="151">
                  <c:v>1.1306894913278589E-3</c:v>
                </c:pt>
                <c:pt idx="152">
                  <c:v>1.0759806265990453E-3</c:v>
                </c:pt>
                <c:pt idx="153">
                  <c:v>1.0212738264070485E-3</c:v>
                </c:pt>
                <c:pt idx="154">
                  <c:v>9.6656633649311037E-4</c:v>
                </c:pt>
                <c:pt idx="155">
                  <c:v>9.1186022602305597E-4</c:v>
                </c:pt>
                <c:pt idx="156">
                  <c:v>8.679819079737295E-4</c:v>
                </c:pt>
                <c:pt idx="157">
                  <c:v>8.4011821259686399E-4</c:v>
                </c:pt>
                <c:pt idx="158">
                  <c:v>8.12254868527859E-4</c:v>
                </c:pt>
                <c:pt idx="159">
                  <c:v>7.8439222707457721E-4</c:v>
                </c:pt>
                <c:pt idx="160">
                  <c:v>7.5652958562129574E-4</c:v>
                </c:pt>
                <c:pt idx="161">
                  <c:v>7.2866764678373628E-4</c:v>
                </c:pt>
                <c:pt idx="162">
                  <c:v>7.0080605925403798E-4</c:v>
                </c:pt>
                <c:pt idx="163">
                  <c:v>6.7294482538997292E-4</c:v>
                </c:pt>
                <c:pt idx="164">
                  <c:v>6.4508394047599815E-4</c:v>
                </c:pt>
                <c:pt idx="165">
                  <c:v>6.346833164366703E-4</c:v>
                </c:pt>
                <c:pt idx="166">
                  <c:v>6.2537387838588262E-4</c:v>
                </c:pt>
                <c:pt idx="167">
                  <c:v>6.160646751130831E-4</c:v>
                </c:pt>
                <c:pt idx="168">
                  <c:v>6.0675559001712267E-4</c:v>
                </c:pt>
                <c:pt idx="169">
                  <c:v>5.9744662152231101E-4</c:v>
                </c:pt>
                <c:pt idx="170">
                  <c:v>5.8813788780548719E-4</c:v>
                </c:pt>
                <c:pt idx="171">
                  <c:v>5.7882927147765763E-4</c:v>
                </c:pt>
                <c:pt idx="172">
                  <c:v>5.6952065593767311E-4</c:v>
                </c:pt>
                <c:pt idx="173">
                  <c:v>5.6471889025558439E-4</c:v>
                </c:pt>
                <c:pt idx="174">
                  <c:v>5.6484087203734147E-4</c:v>
                </c:pt>
                <c:pt idx="175">
                  <c:v>5.6496285073208484E-4</c:v>
                </c:pt>
                <c:pt idx="176">
                  <c:v>5.6508482789880809E-4</c:v>
                </c:pt>
                <c:pt idx="177">
                  <c:v>5.6520680352718658E-4</c:v>
                </c:pt>
                <c:pt idx="178">
                  <c:v>5.6532877606855114E-4</c:v>
                </c:pt>
                <c:pt idx="179">
                  <c:v>5.6545074708189548E-4</c:v>
                </c:pt>
                <c:pt idx="180">
                  <c:v>5.6557271655689517E-4</c:v>
                </c:pt>
                <c:pt idx="181">
                  <c:v>5.657135538768242E-4</c:v>
                </c:pt>
                <c:pt idx="182">
                  <c:v>5.6723844285465656E-4</c:v>
                </c:pt>
                <c:pt idx="183">
                  <c:v>5.6876331246995693E-4</c:v>
                </c:pt>
                <c:pt idx="184">
                  <c:v>5.7028814374744403E-4</c:v>
                </c:pt>
                <c:pt idx="185">
                  <c:v>5.7181297489584753E-4</c:v>
                </c:pt>
                <c:pt idx="186">
                  <c:v>5.7333776770643774E-4</c:v>
                </c:pt>
                <c:pt idx="187">
                  <c:v>5.7486252192104738E-4</c:v>
                </c:pt>
                <c:pt idx="188">
                  <c:v>5.7638727626474072E-4</c:v>
                </c:pt>
                <c:pt idx="189">
                  <c:v>5.779119727790051E-4</c:v>
                </c:pt>
                <c:pt idx="190">
                  <c:v>5.7756793612730726E-4</c:v>
                </c:pt>
                <c:pt idx="191">
                  <c:v>5.7568144211836783E-4</c:v>
                </c:pt>
                <c:pt idx="192">
                  <c:v>5.7379499570479246E-4</c:v>
                </c:pt>
                <c:pt idx="193">
                  <c:v>5.719085967268655E-4</c:v>
                </c:pt>
                <c:pt idx="194">
                  <c:v>5.7002222170633656E-4</c:v>
                </c:pt>
                <c:pt idx="195">
                  <c:v>5.6813587032377387E-4</c:v>
                </c:pt>
                <c:pt idx="196">
                  <c:v>5.6624956669629124E-4</c:v>
                </c:pt>
                <c:pt idx="197">
                  <c:v>5.643633106641729E-4</c:v>
                </c:pt>
                <c:pt idx="198">
                  <c:v>5.6212533747906272E-4</c:v>
                </c:pt>
                <c:pt idx="199">
                  <c:v>5.5589588129192848E-4</c:v>
                </c:pt>
                <c:pt idx="200">
                  <c:v>5.4966658229486411E-4</c:v>
                </c:pt>
                <c:pt idx="201">
                  <c:v>5.4343744048786983E-4</c:v>
                </c:pt>
                <c:pt idx="202">
                  <c:v>5.3720829815339234E-4</c:v>
                </c:pt>
                <c:pt idx="203">
                  <c:v>5.3097931353646806E-4</c:v>
                </c:pt>
                <c:pt idx="204">
                  <c:v>5.2475032891954366E-4</c:v>
                </c:pt>
                <c:pt idx="205">
                  <c:v>5.1852165868275914E-4</c:v>
                </c:pt>
                <c:pt idx="206">
                  <c:v>5.1229298844597494E-4</c:v>
                </c:pt>
                <c:pt idx="207">
                  <c:v>5.0453611504124181E-4</c:v>
                </c:pt>
                <c:pt idx="208">
                  <c:v>4.9581363806355566E-4</c:v>
                </c:pt>
                <c:pt idx="209">
                  <c:v>4.8709160134721485E-4</c:v>
                </c:pt>
                <c:pt idx="210">
                  <c:v>4.7836956463087377E-4</c:v>
                </c:pt>
                <c:pt idx="211">
                  <c:v>4.696477480452056E-4</c:v>
                </c:pt>
                <c:pt idx="212">
                  <c:v>4.6092593145953732E-4</c:v>
                </c:pt>
                <c:pt idx="213">
                  <c:v>4.52204555135214E-4</c:v>
                </c:pt>
                <c:pt idx="214">
                  <c:v>4.43483178810891E-4</c:v>
                </c:pt>
                <c:pt idx="215">
                  <c:v>4.3478602412064276E-4</c:v>
                </c:pt>
                <c:pt idx="216">
                  <c:v>4.2623231409849653E-4</c:v>
                </c:pt>
                <c:pt idx="217">
                  <c:v>4.1767903588467919E-4</c:v>
                </c:pt>
                <c:pt idx="218">
                  <c:v>4.0912575767086164E-4</c:v>
                </c:pt>
                <c:pt idx="219">
                  <c:v>4.0057269536120907E-4</c:v>
                </c:pt>
                <c:pt idx="220">
                  <c:v>3.9201984895572019E-4</c:v>
                </c:pt>
                <c:pt idx="221">
                  <c:v>3.8346721845439614E-4</c:v>
                </c:pt>
                <c:pt idx="222">
                  <c:v>3.7491458795307198E-4</c:v>
                </c:pt>
                <c:pt idx="223">
                  <c:v>3.6636217335591205E-4</c:v>
                </c:pt>
                <c:pt idx="224">
                  <c:v>3.5917289193362228E-4</c:v>
                </c:pt>
                <c:pt idx="225">
                  <c:v>3.526476017931214E-4</c:v>
                </c:pt>
                <c:pt idx="226">
                  <c:v>3.4612231165262041E-4</c:v>
                </c:pt>
                <c:pt idx="227">
                  <c:v>3.3959735098830084E-4</c:v>
                </c:pt>
                <c:pt idx="228">
                  <c:v>3.3307239032398072E-4</c:v>
                </c:pt>
                <c:pt idx="229">
                  <c:v>3.2654759495056391E-4</c:v>
                </c:pt>
                <c:pt idx="230">
                  <c:v>3.2002279902433497E-4</c:v>
                </c:pt>
                <c:pt idx="231">
                  <c:v>3.1349833257428658E-4</c:v>
                </c:pt>
                <c:pt idx="232">
                  <c:v>3.0748424374415036E-4</c:v>
                </c:pt>
                <c:pt idx="233">
                  <c:v>3.0350983149743979E-4</c:v>
                </c:pt>
                <c:pt idx="234">
                  <c:v>2.9953541891396403E-4</c:v>
                </c:pt>
                <c:pt idx="235">
                  <c:v>2.9556110668661832E-4</c:v>
                </c:pt>
                <c:pt idx="236">
                  <c:v>2.9158689515216846E-4</c:v>
                </c:pt>
                <c:pt idx="237">
                  <c:v>2.8761268328095295E-4</c:v>
                </c:pt>
                <c:pt idx="238">
                  <c:v>2.8363867245876376E-4</c:v>
                </c:pt>
                <c:pt idx="239">
                  <c:v>2.7966466129980891E-4</c:v>
                </c:pt>
                <c:pt idx="240">
                  <c:v>2.7569075049698458E-4</c:v>
                </c:pt>
                <c:pt idx="241">
                  <c:v>2.7325009296154878E-4</c:v>
                </c:pt>
                <c:pt idx="242">
                  <c:v>2.7138714400569338E-4</c:v>
                </c:pt>
                <c:pt idx="243">
                  <c:v>2.6952424225653438E-4</c:v>
                </c:pt>
                <c:pt idx="244">
                  <c:v>2.6766134034949326E-4</c:v>
                </c:pt>
                <c:pt idx="245">
                  <c:v>2.657985326979627E-4</c:v>
                </c:pt>
                <c:pt idx="246">
                  <c:v>2.6393572504643221E-4</c:v>
                </c:pt>
                <c:pt idx="247">
                  <c:v>2.6207296428583415E-4</c:v>
                </c:pt>
                <c:pt idx="248">
                  <c:v>2.6021025073193216E-4</c:v>
                </c:pt>
                <c:pt idx="249">
                  <c:v>2.5870276593546081E-4</c:v>
                </c:pt>
                <c:pt idx="250">
                  <c:v>2.5825535671651861E-4</c:v>
                </c:pt>
                <c:pt idx="251">
                  <c:v>2.5780795879890429E-4</c:v>
                </c:pt>
                <c:pt idx="252">
                  <c:v>2.5736056084336615E-4</c:v>
                </c:pt>
                <c:pt idx="253">
                  <c:v>2.5691318552840768E-4</c:v>
                </c:pt>
                <c:pt idx="254">
                  <c:v>2.5646581021344922E-4</c:v>
                </c:pt>
                <c:pt idx="255">
                  <c:v>2.5601845750114661E-4</c:v>
                </c:pt>
                <c:pt idx="256">
                  <c:v>2.5557110475092013E-4</c:v>
                </c:pt>
                <c:pt idx="257">
                  <c:v>2.5512376333994546E-4</c:v>
                </c:pt>
                <c:pt idx="258">
                  <c:v>2.5538758674809362E-4</c:v>
                </c:pt>
                <c:pt idx="259">
                  <c:v>2.5585905927636923E-4</c:v>
                </c:pt>
                <c:pt idx="260">
                  <c:v>2.5633051989308288E-4</c:v>
                </c:pt>
                <c:pt idx="261">
                  <c:v>2.5680196859823485E-4</c:v>
                </c:pt>
                <c:pt idx="262">
                  <c:v>2.572734173033867E-4</c:v>
                </c:pt>
                <c:pt idx="263">
                  <c:v>2.5774484218541496E-4</c:v>
                </c:pt>
                <c:pt idx="264">
                  <c:v>2.5821626710741493E-4</c:v>
                </c:pt>
                <c:pt idx="265">
                  <c:v>2.5868766816631943E-4</c:v>
                </c:pt>
                <c:pt idx="266">
                  <c:v>2.5935315842335905E-4</c:v>
                </c:pt>
                <c:pt idx="267">
                  <c:v>2.6048163292327994E-4</c:v>
                </c:pt>
                <c:pt idx="268">
                  <c:v>2.6161005039221542E-4</c:v>
                </c:pt>
                <c:pt idx="269">
                  <c:v>2.6273846776546134E-4</c:v>
                </c:pt>
                <c:pt idx="270">
                  <c:v>2.6386685671890418E-4</c:v>
                </c:pt>
                <c:pt idx="271">
                  <c:v>2.6499521715685437E-4</c:v>
                </c:pt>
                <c:pt idx="272">
                  <c:v>2.6612354907931175E-4</c:v>
                </c:pt>
                <c:pt idx="273">
                  <c:v>2.6725185248627654E-4</c:v>
                </c:pt>
                <c:pt idx="274">
                  <c:v>2.6838012737774857E-4</c:v>
                </c:pt>
                <c:pt idx="275">
                  <c:v>2.6983804581082974E-4</c:v>
                </c:pt>
                <c:pt idx="276">
                  <c:v>2.7137073036320313E-4</c:v>
                </c:pt>
                <c:pt idx="277">
                  <c:v>2.7290337630725593E-4</c:v>
                </c:pt>
                <c:pt idx="278">
                  <c:v>2.7443598351299371E-4</c:v>
                </c:pt>
                <c:pt idx="279">
                  <c:v>2.7596855198041653E-4</c:v>
                </c:pt>
                <c:pt idx="280">
                  <c:v>2.7750108157953001E-4</c:v>
                </c:pt>
                <c:pt idx="281">
                  <c:v>2.790335725703229E-4</c:v>
                </c:pt>
                <c:pt idx="282">
                  <c:v>2.8056602482280071E-4</c:v>
                </c:pt>
                <c:pt idx="283">
                  <c:v>2.820888112810823E-4</c:v>
                </c:pt>
                <c:pt idx="284">
                  <c:v>2.8359215853226283E-4</c:v>
                </c:pt>
                <c:pt idx="285">
                  <c:v>2.8509546765141008E-4</c:v>
                </c:pt>
                <c:pt idx="286">
                  <c:v>2.865987388935878E-4</c:v>
                </c:pt>
                <c:pt idx="287">
                  <c:v>2.8810197213126413E-4</c:v>
                </c:pt>
                <c:pt idx="288">
                  <c:v>2.8960520524140847E-4</c:v>
                </c:pt>
                <c:pt idx="289">
                  <c:v>2.9110836247008188E-4</c:v>
                </c:pt>
                <c:pt idx="290">
                  <c:v>2.9261148156672201E-4</c:v>
                </c:pt>
                <c:pt idx="291">
                  <c:v>2.9411456265886069E-4</c:v>
                </c:pt>
                <c:pt idx="292">
                  <c:v>2.9508263994896833E-4</c:v>
                </c:pt>
                <c:pt idx="293">
                  <c:v>2.959556029184647E-4</c:v>
                </c:pt>
                <c:pt idx="294">
                  <c:v>2.9682854388857319E-4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773568"/>
        <c:axId val="177500928"/>
      </c:scatterChart>
      <c:valAx>
        <c:axId val="17777356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500928"/>
        <c:crosses val="autoZero"/>
        <c:crossBetween val="midCat"/>
      </c:valAx>
      <c:valAx>
        <c:axId val="177500928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773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0241469816273"/>
          <c:y val="4.6770924467774859E-2"/>
          <c:w val="0.59789039370078745"/>
          <c:h val="0.897198891805190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plus"/>
            <c:size val="2"/>
          </c:marker>
          <c:xVal>
            <c:numRef>
              <c:f>Sheet1!$AO$4:$AO$398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Sheet1!$AP$4:$AP$398</c:f>
              <c:numCache>
                <c:formatCode>0.00E+00</c:formatCode>
                <c:ptCount val="395"/>
                <c:pt idx="0">
                  <c:v>0.3653208315</c:v>
                </c:pt>
                <c:pt idx="1">
                  <c:v>0.35855108499999999</c:v>
                </c:pt>
                <c:pt idx="2">
                  <c:v>0.35150891540000001</c:v>
                </c:pt>
                <c:pt idx="3">
                  <c:v>0.34356188770000001</c:v>
                </c:pt>
                <c:pt idx="4">
                  <c:v>0.33606323599999999</c:v>
                </c:pt>
                <c:pt idx="5">
                  <c:v>0.32817158099999999</c:v>
                </c:pt>
                <c:pt idx="6">
                  <c:v>0.32035464050000001</c:v>
                </c:pt>
                <c:pt idx="7">
                  <c:v>0.31217968460000001</c:v>
                </c:pt>
                <c:pt idx="8">
                  <c:v>0.3038485944</c:v>
                </c:pt>
                <c:pt idx="9">
                  <c:v>0.29589033129999998</c:v>
                </c:pt>
                <c:pt idx="10">
                  <c:v>0.28748440739999997</c:v>
                </c:pt>
                <c:pt idx="11">
                  <c:v>0.27918773889999998</c:v>
                </c:pt>
                <c:pt idx="12">
                  <c:v>0.2705400288</c:v>
                </c:pt>
                <c:pt idx="13">
                  <c:v>0.26200321319999997</c:v>
                </c:pt>
                <c:pt idx="14">
                  <c:v>0.25387153029999998</c:v>
                </c:pt>
                <c:pt idx="15">
                  <c:v>0.24492709339999999</c:v>
                </c:pt>
                <c:pt idx="16">
                  <c:v>0.23625078799999999</c:v>
                </c:pt>
                <c:pt idx="17">
                  <c:v>0.22734490039999999</c:v>
                </c:pt>
                <c:pt idx="18">
                  <c:v>0.21882730719999999</c:v>
                </c:pt>
                <c:pt idx="19">
                  <c:v>0.2101464868</c:v>
                </c:pt>
                <c:pt idx="20">
                  <c:v>0.20240694279999999</c:v>
                </c:pt>
                <c:pt idx="21">
                  <c:v>0.1934344023</c:v>
                </c:pt>
                <c:pt idx="22">
                  <c:v>0.18499453369999999</c:v>
                </c:pt>
                <c:pt idx="23">
                  <c:v>0.1766714603</c:v>
                </c:pt>
                <c:pt idx="24">
                  <c:v>0.1689345837</c:v>
                </c:pt>
                <c:pt idx="25">
                  <c:v>0.1613756865</c:v>
                </c:pt>
                <c:pt idx="26">
                  <c:v>0.153983593</c:v>
                </c:pt>
                <c:pt idx="27">
                  <c:v>0.14611904319999999</c:v>
                </c:pt>
                <c:pt idx="28">
                  <c:v>0.138478294</c:v>
                </c:pt>
                <c:pt idx="29">
                  <c:v>0.1323654652</c:v>
                </c:pt>
                <c:pt idx="30">
                  <c:v>0.1252448112</c:v>
                </c:pt>
                <c:pt idx="31">
                  <c:v>0.1187886298</c:v>
                </c:pt>
                <c:pt idx="32">
                  <c:v>0.11225359140000001</c:v>
                </c:pt>
                <c:pt idx="33">
                  <c:v>0.1060995907</c:v>
                </c:pt>
                <c:pt idx="34">
                  <c:v>0.1001871079</c:v>
                </c:pt>
                <c:pt idx="35">
                  <c:v>9.4629824200000004E-2</c:v>
                </c:pt>
                <c:pt idx="36">
                  <c:v>8.9328683899999997E-2</c:v>
                </c:pt>
                <c:pt idx="37">
                  <c:v>8.4283895799999994E-2</c:v>
                </c:pt>
                <c:pt idx="38">
                  <c:v>7.94371143E-2</c:v>
                </c:pt>
                <c:pt idx="39">
                  <c:v>7.5035013299999995E-2</c:v>
                </c:pt>
                <c:pt idx="40">
                  <c:v>7.0724517099999995E-2</c:v>
                </c:pt>
                <c:pt idx="41">
                  <c:v>6.6722594199999999E-2</c:v>
                </c:pt>
                <c:pt idx="42">
                  <c:v>6.2977157500000006E-2</c:v>
                </c:pt>
                <c:pt idx="43">
                  <c:v>5.9338405699999999E-2</c:v>
                </c:pt>
                <c:pt idx="44">
                  <c:v>5.6206353000000001E-2</c:v>
                </c:pt>
                <c:pt idx="45">
                  <c:v>5.3014934100000001E-2</c:v>
                </c:pt>
                <c:pt idx="46">
                  <c:v>5.01809306E-2</c:v>
                </c:pt>
                <c:pt idx="47">
                  <c:v>4.7539100100000002E-2</c:v>
                </c:pt>
                <c:pt idx="48">
                  <c:v>4.5118976399999997E-2</c:v>
                </c:pt>
                <c:pt idx="49">
                  <c:v>4.29585278E-2</c:v>
                </c:pt>
                <c:pt idx="50">
                  <c:v>4.0952976799999999E-2</c:v>
                </c:pt>
                <c:pt idx="51" formatCode="General">
                  <c:v>3.9053641299999997E-2</c:v>
                </c:pt>
                <c:pt idx="52" formatCode="General">
                  <c:v>3.7368942099999997E-2</c:v>
                </c:pt>
                <c:pt idx="53" formatCode="General">
                  <c:v>3.5902257999999999E-2</c:v>
                </c:pt>
                <c:pt idx="54" formatCode="General">
                  <c:v>3.4465532700000003E-2</c:v>
                </c:pt>
                <c:pt idx="55" formatCode="General">
                  <c:v>3.3286180300000003E-2</c:v>
                </c:pt>
                <c:pt idx="56" formatCode="General">
                  <c:v>3.2228641199999998E-2</c:v>
                </c:pt>
                <c:pt idx="57" formatCode="General">
                  <c:v>3.1270302799999997E-2</c:v>
                </c:pt>
                <c:pt idx="58" formatCode="General">
                  <c:v>3.0367516000000001E-2</c:v>
                </c:pt>
                <c:pt idx="59" formatCode="General">
                  <c:v>2.9729690400000001E-2</c:v>
                </c:pt>
                <c:pt idx="60" formatCode="General">
                  <c:v>2.9043175300000001E-2</c:v>
                </c:pt>
                <c:pt idx="61" formatCode="General">
                  <c:v>2.85275467E-2</c:v>
                </c:pt>
                <c:pt idx="62" formatCode="General">
                  <c:v>2.8109775900000002E-2</c:v>
                </c:pt>
                <c:pt idx="63" formatCode="General">
                  <c:v>2.7687570099999999E-2</c:v>
                </c:pt>
                <c:pt idx="64" formatCode="General">
                  <c:v>2.7274383199999998E-2</c:v>
                </c:pt>
                <c:pt idx="65" formatCode="General">
                  <c:v>2.6999711999999999E-2</c:v>
                </c:pt>
                <c:pt idx="66" formatCode="General">
                  <c:v>2.6822099499999998E-2</c:v>
                </c:pt>
                <c:pt idx="67" formatCode="General">
                  <c:v>2.6665558999999998E-2</c:v>
                </c:pt>
                <c:pt idx="68" formatCode="General">
                  <c:v>2.6401344699999999E-2</c:v>
                </c:pt>
                <c:pt idx="69" formatCode="General">
                  <c:v>2.6266887799999999E-2</c:v>
                </c:pt>
                <c:pt idx="70" formatCode="General">
                  <c:v>2.61906534E-2</c:v>
                </c:pt>
                <c:pt idx="71" formatCode="General">
                  <c:v>2.6114827E-2</c:v>
                </c:pt>
                <c:pt idx="72" formatCode="General">
                  <c:v>2.6028061299999999E-2</c:v>
                </c:pt>
                <c:pt idx="73" formatCode="General">
                  <c:v>2.6042347800000001E-2</c:v>
                </c:pt>
                <c:pt idx="74" formatCode="General">
                  <c:v>2.58346424E-2</c:v>
                </c:pt>
                <c:pt idx="75" formatCode="General">
                  <c:v>2.5845540699999999E-2</c:v>
                </c:pt>
                <c:pt idx="76" formatCode="General">
                  <c:v>2.5760058299999999E-2</c:v>
                </c:pt>
                <c:pt idx="77" formatCode="General">
                  <c:v>2.5681430500000001E-2</c:v>
                </c:pt>
                <c:pt idx="78" formatCode="General">
                  <c:v>2.5551866699999998E-2</c:v>
                </c:pt>
                <c:pt idx="79" formatCode="General">
                  <c:v>2.5409994599999999E-2</c:v>
                </c:pt>
                <c:pt idx="80" formatCode="General">
                  <c:v>2.53726747E-2</c:v>
                </c:pt>
                <c:pt idx="81" formatCode="General">
                  <c:v>2.5207864100000001E-2</c:v>
                </c:pt>
                <c:pt idx="82" formatCode="General">
                  <c:v>2.50664279E-2</c:v>
                </c:pt>
                <c:pt idx="83" formatCode="General">
                  <c:v>2.48817764E-2</c:v>
                </c:pt>
                <c:pt idx="84" formatCode="General">
                  <c:v>2.47587599E-2</c:v>
                </c:pt>
                <c:pt idx="85" formatCode="General">
                  <c:v>2.4497855499999999E-2</c:v>
                </c:pt>
                <c:pt idx="86" formatCode="General">
                  <c:v>2.4278169499999998E-2</c:v>
                </c:pt>
                <c:pt idx="87" formatCode="General">
                  <c:v>2.4051254599999999E-2</c:v>
                </c:pt>
                <c:pt idx="88" formatCode="General">
                  <c:v>2.3770408699999999E-2</c:v>
                </c:pt>
                <c:pt idx="89" formatCode="General">
                  <c:v>2.3439317899999999E-2</c:v>
                </c:pt>
                <c:pt idx="90" formatCode="General">
                  <c:v>2.3111876100000001E-2</c:v>
                </c:pt>
                <c:pt idx="91" formatCode="General">
                  <c:v>2.2823682099999999E-2</c:v>
                </c:pt>
                <c:pt idx="92" formatCode="General">
                  <c:v>2.2461766399999999E-2</c:v>
                </c:pt>
                <c:pt idx="93" formatCode="General">
                  <c:v>2.2087700700000001E-2</c:v>
                </c:pt>
                <c:pt idx="94" formatCode="General">
                  <c:v>2.1708171799999999E-2</c:v>
                </c:pt>
                <c:pt idx="95" formatCode="General">
                  <c:v>2.1350434000000001E-2</c:v>
                </c:pt>
                <c:pt idx="96" formatCode="General">
                  <c:v>2.0909948300000002E-2</c:v>
                </c:pt>
                <c:pt idx="97" formatCode="General">
                  <c:v>2.0436257100000001E-2</c:v>
                </c:pt>
                <c:pt idx="98" formatCode="General">
                  <c:v>1.9990419999999998E-2</c:v>
                </c:pt>
                <c:pt idx="99" formatCode="General">
                  <c:v>1.9530966899999998E-2</c:v>
                </c:pt>
                <c:pt idx="100" formatCode="General">
                  <c:v>1.9083902199999999E-2</c:v>
                </c:pt>
                <c:pt idx="101" formatCode="General">
                  <c:v>1.86346043E-2</c:v>
                </c:pt>
                <c:pt idx="102" formatCode="General">
                  <c:v>1.8153984099999999E-2</c:v>
                </c:pt>
                <c:pt idx="103" formatCode="General">
                  <c:v>1.7642313600000001E-2</c:v>
                </c:pt>
                <c:pt idx="104" formatCode="General">
                  <c:v>1.71748288E-2</c:v>
                </c:pt>
                <c:pt idx="105" formatCode="General">
                  <c:v>1.66993104E-2</c:v>
                </c:pt>
                <c:pt idx="106" formatCode="General">
                  <c:v>1.6216855499999999E-2</c:v>
                </c:pt>
                <c:pt idx="107" formatCode="General">
                  <c:v>1.5725208399999999E-2</c:v>
                </c:pt>
                <c:pt idx="108" formatCode="General">
                  <c:v>1.51758669E-2</c:v>
                </c:pt>
                <c:pt idx="109" formatCode="General">
                  <c:v>1.4720309500000001E-2</c:v>
                </c:pt>
                <c:pt idx="110" formatCode="General">
                  <c:v>1.42239993E-2</c:v>
                </c:pt>
                <c:pt idx="111" formatCode="General">
                  <c:v>1.37767056E-2</c:v>
                </c:pt>
                <c:pt idx="112" formatCode="General">
                  <c:v>1.3270318499999999E-2</c:v>
                </c:pt>
                <c:pt idx="113" formatCode="General">
                  <c:v>1.2771205000000001E-2</c:v>
                </c:pt>
                <c:pt idx="114" formatCode="General">
                  <c:v>1.2344840899999999E-2</c:v>
                </c:pt>
                <c:pt idx="115" formatCode="General">
                  <c:v>1.18696662E-2</c:v>
                </c:pt>
                <c:pt idx="116" formatCode="General">
                  <c:v>1.1414207500000001E-2</c:v>
                </c:pt>
                <c:pt idx="117" formatCode="General">
                  <c:v>1.09758805E-2</c:v>
                </c:pt>
                <c:pt idx="118" formatCode="General">
                  <c:v>1.05126305E-2</c:v>
                </c:pt>
                <c:pt idx="119" formatCode="General">
                  <c:v>1.0123620700000001E-2</c:v>
                </c:pt>
                <c:pt idx="120" formatCode="General">
                  <c:v>9.6800885999999992E-3</c:v>
                </c:pt>
                <c:pt idx="121" formatCode="General">
                  <c:v>9.2868264999999995E-3</c:v>
                </c:pt>
                <c:pt idx="122" formatCode="General">
                  <c:v>8.9184446000000004E-3</c:v>
                </c:pt>
                <c:pt idx="123" formatCode="General">
                  <c:v>8.5494536999999992E-3</c:v>
                </c:pt>
                <c:pt idx="124" formatCode="General">
                  <c:v>8.1424471000000002E-3</c:v>
                </c:pt>
                <c:pt idx="125" formatCode="General">
                  <c:v>7.7632385999999998E-3</c:v>
                </c:pt>
                <c:pt idx="126" formatCode="General">
                  <c:v>7.4960579999999999E-3</c:v>
                </c:pt>
                <c:pt idx="127" formatCode="General">
                  <c:v>7.0830854000000004E-3</c:v>
                </c:pt>
                <c:pt idx="128" formatCode="General">
                  <c:v>6.7628399000000004E-3</c:v>
                </c:pt>
                <c:pt idx="129" formatCode="General">
                  <c:v>6.5074781999999998E-3</c:v>
                </c:pt>
                <c:pt idx="130" formatCode="General">
                  <c:v>6.1954237000000001E-3</c:v>
                </c:pt>
                <c:pt idx="131" formatCode="General">
                  <c:v>5.8950208999999998E-3</c:v>
                </c:pt>
                <c:pt idx="132" formatCode="General">
                  <c:v>5.6000668999999998E-3</c:v>
                </c:pt>
                <c:pt idx="133" formatCode="General">
                  <c:v>5.3532444999999998E-3</c:v>
                </c:pt>
                <c:pt idx="134" formatCode="General">
                  <c:v>5.0943331E-3</c:v>
                </c:pt>
                <c:pt idx="135" formatCode="General">
                  <c:v>4.9019828000000003E-3</c:v>
                </c:pt>
                <c:pt idx="136" formatCode="General">
                  <c:v>4.5962887999999999E-3</c:v>
                </c:pt>
                <c:pt idx="137" formatCode="General">
                  <c:v>4.3985411000000002E-3</c:v>
                </c:pt>
                <c:pt idx="138" formatCode="General">
                  <c:v>4.2199077999999996E-3</c:v>
                </c:pt>
                <c:pt idx="139" formatCode="General">
                  <c:v>3.9802911E-3</c:v>
                </c:pt>
                <c:pt idx="140" formatCode="General">
                  <c:v>3.8108108999999999E-3</c:v>
                </c:pt>
                <c:pt idx="141" formatCode="General">
                  <c:v>3.6063083E-3</c:v>
                </c:pt>
                <c:pt idx="142" formatCode="General">
                  <c:v>3.4382050000000002E-3</c:v>
                </c:pt>
                <c:pt idx="143" formatCode="General">
                  <c:v>3.2793074000000001E-3</c:v>
                </c:pt>
                <c:pt idx="144" formatCode="General">
                  <c:v>3.1162347000000001E-3</c:v>
                </c:pt>
                <c:pt idx="145" formatCode="General">
                  <c:v>2.9633769000000001E-3</c:v>
                </c:pt>
                <c:pt idx="146" formatCode="General">
                  <c:v>2.8249931000000001E-3</c:v>
                </c:pt>
                <c:pt idx="147" formatCode="General">
                  <c:v>2.714359E-3</c:v>
                </c:pt>
                <c:pt idx="148" formatCode="General">
                  <c:v>2.5670127999999999E-3</c:v>
                </c:pt>
                <c:pt idx="149" formatCode="General">
                  <c:v>2.4927707999999999E-3</c:v>
                </c:pt>
                <c:pt idx="150" formatCode="General">
                  <c:v>2.3563440999999998E-3</c:v>
                </c:pt>
                <c:pt idx="151" formatCode="General">
                  <c:v>2.2180059000000002E-3</c:v>
                </c:pt>
                <c:pt idx="152" formatCode="General">
                  <c:v>2.1329603999999999E-3</c:v>
                </c:pt>
                <c:pt idx="153" formatCode="General">
                  <c:v>2.0648990999999998E-3</c:v>
                </c:pt>
                <c:pt idx="154" formatCode="General">
                  <c:v>1.9592572999999999E-3</c:v>
                </c:pt>
                <c:pt idx="155" formatCode="General">
                  <c:v>1.9069982000000001E-3</c:v>
                </c:pt>
                <c:pt idx="156" formatCode="General">
                  <c:v>1.7937126E-3</c:v>
                </c:pt>
                <c:pt idx="157" formatCode="General">
                  <c:v>1.7396114E-3</c:v>
                </c:pt>
                <c:pt idx="158" formatCode="General">
                  <c:v>1.6834629E-3</c:v>
                </c:pt>
                <c:pt idx="159" formatCode="General">
                  <c:v>1.5877998E-3</c:v>
                </c:pt>
                <c:pt idx="160" formatCode="General">
                  <c:v>1.5752196999999999E-3</c:v>
                </c:pt>
                <c:pt idx="161" formatCode="General">
                  <c:v>1.4617396999999999E-3</c:v>
                </c:pt>
                <c:pt idx="162" formatCode="General">
                  <c:v>1.4680123E-3</c:v>
                </c:pt>
                <c:pt idx="163" formatCode="General">
                  <c:v>1.4017319999999999E-3</c:v>
                </c:pt>
                <c:pt idx="164" formatCode="General">
                  <c:v>1.3183877000000001E-3</c:v>
                </c:pt>
                <c:pt idx="165" formatCode="General">
                  <c:v>1.3203542E-3</c:v>
                </c:pt>
                <c:pt idx="166" formatCode="General">
                  <c:v>1.282498E-3</c:v>
                </c:pt>
                <c:pt idx="167" formatCode="General">
                  <c:v>1.2191054E-3</c:v>
                </c:pt>
                <c:pt idx="168" formatCode="General">
                  <c:v>1.201557E-3</c:v>
                </c:pt>
                <c:pt idx="169" formatCode="General">
                  <c:v>1.1353889000000001E-3</c:v>
                </c:pt>
                <c:pt idx="170" formatCode="General">
                  <c:v>1.1623537000000001E-3</c:v>
                </c:pt>
                <c:pt idx="171" formatCode="General">
                  <c:v>1.1341614E-3</c:v>
                </c:pt>
                <c:pt idx="172" formatCode="General">
                  <c:v>1.0704414E-3</c:v>
                </c:pt>
                <c:pt idx="173" formatCode="General">
                  <c:v>1.0702899E-3</c:v>
                </c:pt>
                <c:pt idx="174" formatCode="General">
                  <c:v>1.0456871E-3</c:v>
                </c:pt>
                <c:pt idx="175" formatCode="General">
                  <c:v>1.0177974999999999E-3</c:v>
                </c:pt>
                <c:pt idx="176" formatCode="General">
                  <c:v>9.8820010000000009E-4</c:v>
                </c:pt>
                <c:pt idx="177" formatCode="General">
                  <c:v>1.0055366E-3</c:v>
                </c:pt>
                <c:pt idx="178" formatCode="General">
                  <c:v>9.7798489999999997E-4</c:v>
                </c:pt>
                <c:pt idx="179" formatCode="General">
                  <c:v>9.7838880000000001E-4</c:v>
                </c:pt>
                <c:pt idx="180" formatCode="General">
                  <c:v>9.4448069999999995E-4</c:v>
                </c:pt>
                <c:pt idx="181" formatCode="General">
                  <c:v>9.3143290000000003E-4</c:v>
                </c:pt>
                <c:pt idx="182" formatCode="General">
                  <c:v>9.0892709999999995E-4</c:v>
                </c:pt>
                <c:pt idx="183" formatCode="General">
                  <c:v>8.7534410000000005E-4</c:v>
                </c:pt>
                <c:pt idx="184" formatCode="General">
                  <c:v>9.1053019999999996E-4</c:v>
                </c:pt>
                <c:pt idx="185" formatCode="General">
                  <c:v>8.9072930000000004E-4</c:v>
                </c:pt>
                <c:pt idx="186" formatCode="General">
                  <c:v>9.0053150000000005E-4</c:v>
                </c:pt>
                <c:pt idx="187" formatCode="General">
                  <c:v>8.3808359999999998E-4</c:v>
                </c:pt>
                <c:pt idx="188" formatCode="General">
                  <c:v>8.5068229999999995E-4</c:v>
                </c:pt>
                <c:pt idx="189" formatCode="General">
                  <c:v>8.8499469999999997E-4</c:v>
                </c:pt>
                <c:pt idx="190" formatCode="General">
                  <c:v>8.9474390000000002E-4</c:v>
                </c:pt>
                <c:pt idx="191" formatCode="General">
                  <c:v>8.3381160000000005E-4</c:v>
                </c:pt>
                <c:pt idx="192" formatCode="General">
                  <c:v>8.9250199999999999E-4</c:v>
                </c:pt>
                <c:pt idx="193" formatCode="General">
                  <c:v>8.3896199999999995E-4</c:v>
                </c:pt>
                <c:pt idx="194" formatCode="General">
                  <c:v>8.6418740000000001E-4</c:v>
                </c:pt>
                <c:pt idx="195" formatCode="General">
                  <c:v>8.4281670000000005E-4</c:v>
                </c:pt>
                <c:pt idx="196" formatCode="General">
                  <c:v>8.1319390000000001E-4</c:v>
                </c:pt>
                <c:pt idx="197" formatCode="General">
                  <c:v>7.9888400000000003E-4</c:v>
                </c:pt>
                <c:pt idx="198" formatCode="General">
                  <c:v>7.9422230000000002E-4</c:v>
                </c:pt>
                <c:pt idx="199" formatCode="General">
                  <c:v>8.53756E-4</c:v>
                </c:pt>
                <c:pt idx="200" formatCode="General">
                  <c:v>8.3400689999999997E-4</c:v>
                </c:pt>
                <c:pt idx="201" formatCode="General">
                  <c:v>8.3075779999999995E-4</c:v>
                </c:pt>
                <c:pt idx="202" formatCode="General">
                  <c:v>7.9011109999999995E-4</c:v>
                </c:pt>
                <c:pt idx="203" formatCode="General">
                  <c:v>8.4677069999999997E-4</c:v>
                </c:pt>
                <c:pt idx="204" formatCode="General">
                  <c:v>8.0531280000000003E-4</c:v>
                </c:pt>
                <c:pt idx="205" formatCode="General">
                  <c:v>8.1704870000000004E-4</c:v>
                </c:pt>
                <c:pt idx="206" formatCode="General">
                  <c:v>7.7398829999999997E-4</c:v>
                </c:pt>
                <c:pt idx="207" formatCode="General">
                  <c:v>7.8736310000000005E-4</c:v>
                </c:pt>
                <c:pt idx="208" formatCode="General">
                  <c:v>8.0757620000000002E-4</c:v>
                </c:pt>
                <c:pt idx="209" formatCode="General">
                  <c:v>7.5754209999999997E-4</c:v>
                </c:pt>
                <c:pt idx="210" formatCode="General">
                  <c:v>8.142596E-4</c:v>
                </c:pt>
                <c:pt idx="211" formatCode="General">
                  <c:v>7.6376000000000005E-4</c:v>
                </c:pt>
                <c:pt idx="212" formatCode="General">
                  <c:v>7.8677949999999999E-4</c:v>
                </c:pt>
                <c:pt idx="213" formatCode="General">
                  <c:v>7.5313089999999995E-4</c:v>
                </c:pt>
                <c:pt idx="214" formatCode="General">
                  <c:v>7.7237569999999997E-4</c:v>
                </c:pt>
                <c:pt idx="215" formatCode="General">
                  <c:v>7.2922419999999996E-4</c:v>
                </c:pt>
                <c:pt idx="216" formatCode="General">
                  <c:v>7.8548810000000002E-4</c:v>
                </c:pt>
                <c:pt idx="217" formatCode="General">
                  <c:v>7.3292539999999997E-4</c:v>
                </c:pt>
                <c:pt idx="218" formatCode="General">
                  <c:v>7.7953270000000001E-4</c:v>
                </c:pt>
                <c:pt idx="219" formatCode="General">
                  <c:v>7.5742780000000003E-4</c:v>
                </c:pt>
                <c:pt idx="220" formatCode="General">
                  <c:v>7.2936460000000002E-4</c:v>
                </c:pt>
                <c:pt idx="221" formatCode="General">
                  <c:v>7.2420700000000004E-4</c:v>
                </c:pt>
                <c:pt idx="222" formatCode="General">
                  <c:v>7.7263959999999997E-4</c:v>
                </c:pt>
                <c:pt idx="223" formatCode="General">
                  <c:v>7.3079790000000003E-4</c:v>
                </c:pt>
                <c:pt idx="224" formatCode="General">
                  <c:v>7.233443E-4</c:v>
                </c:pt>
                <c:pt idx="225" formatCode="General">
                  <c:v>7.1015049999999995E-4</c:v>
                </c:pt>
                <c:pt idx="226" formatCode="General">
                  <c:v>8.0053899999999996E-4</c:v>
                </c:pt>
                <c:pt idx="227" formatCode="General">
                  <c:v>7.3416300000000002E-4</c:v>
                </c:pt>
                <c:pt idx="228" formatCode="General">
                  <c:v>7.0772559999999997E-4</c:v>
                </c:pt>
                <c:pt idx="229" formatCode="General">
                  <c:v>7.1280330000000002E-4</c:v>
                </c:pt>
                <c:pt idx="230" formatCode="General">
                  <c:v>6.7364349999999998E-4</c:v>
                </c:pt>
                <c:pt idx="231" formatCode="General">
                  <c:v>7.2882320000000004E-4</c:v>
                </c:pt>
                <c:pt idx="232" formatCode="General">
                  <c:v>7.1578919999999995E-4</c:v>
                </c:pt>
                <c:pt idx="233" formatCode="General">
                  <c:v>7.001539E-4</c:v>
                </c:pt>
                <c:pt idx="234" formatCode="General">
                  <c:v>6.7920600000000002E-4</c:v>
                </c:pt>
                <c:pt idx="235" formatCode="General">
                  <c:v>6.8538479999999998E-4</c:v>
                </c:pt>
                <c:pt idx="236" formatCode="General">
                  <c:v>7.1564380000000002E-4</c:v>
                </c:pt>
                <c:pt idx="237" formatCode="General">
                  <c:v>7.0622700000000003E-4</c:v>
                </c:pt>
                <c:pt idx="238" formatCode="General">
                  <c:v>7.0643479999999998E-4</c:v>
                </c:pt>
                <c:pt idx="239" formatCode="General">
                  <c:v>7.4058230000000004E-4</c:v>
                </c:pt>
                <c:pt idx="240" formatCode="General">
                  <c:v>6.8397970000000005E-4</c:v>
                </c:pt>
                <c:pt idx="241" formatCode="General">
                  <c:v>6.8988199999999995E-4</c:v>
                </c:pt>
                <c:pt idx="242" formatCode="General">
                  <c:v>7.1173530000000001E-4</c:v>
                </c:pt>
                <c:pt idx="243" formatCode="General">
                  <c:v>7.1894690000000002E-4</c:v>
                </c:pt>
                <c:pt idx="244" formatCode="General">
                  <c:v>6.5568470000000004E-4</c:v>
                </c:pt>
                <c:pt idx="245" formatCode="General">
                  <c:v>7.0513460000000004E-4</c:v>
                </c:pt>
                <c:pt idx="246" formatCode="General">
                  <c:v>6.2941859999999996E-4</c:v>
                </c:pt>
                <c:pt idx="247" formatCode="General">
                  <c:v>6.888393E-4</c:v>
                </c:pt>
                <c:pt idx="248" formatCode="General">
                  <c:v>7.2651189999999998E-4</c:v>
                </c:pt>
                <c:pt idx="249" formatCode="General">
                  <c:v>7.5690649999999996E-4</c:v>
                </c:pt>
                <c:pt idx="250" formatCode="General">
                  <c:v>6.7971229999999995E-4</c:v>
                </c:pt>
                <c:pt idx="251" formatCode="General">
                  <c:v>6.7347200000000005E-4</c:v>
                </c:pt>
                <c:pt idx="252" formatCode="General">
                  <c:v>7.1289360000000002E-4</c:v>
                </c:pt>
                <c:pt idx="253" formatCode="General">
                  <c:v>7.4746649999999997E-4</c:v>
                </c:pt>
                <c:pt idx="254" formatCode="General">
                  <c:v>6.3905780000000001E-4</c:v>
                </c:pt>
                <c:pt idx="255" formatCode="General">
                  <c:v>6.2627539999999995E-4</c:v>
                </c:pt>
                <c:pt idx="256" formatCode="General">
                  <c:v>6.6855880000000003E-4</c:v>
                </c:pt>
                <c:pt idx="257" formatCode="General">
                  <c:v>6.7617920000000002E-4</c:v>
                </c:pt>
                <c:pt idx="258" formatCode="General">
                  <c:v>5.8846120000000004E-4</c:v>
                </c:pt>
                <c:pt idx="259" formatCode="General">
                  <c:v>6.7913830000000002E-4</c:v>
                </c:pt>
                <c:pt idx="260" formatCode="General">
                  <c:v>6.3779370000000002E-4</c:v>
                </c:pt>
                <c:pt idx="261" formatCode="General">
                  <c:v>7.0196929999999998E-4</c:v>
                </c:pt>
                <c:pt idx="262" formatCode="General">
                  <c:v>7.7767660000000003E-4</c:v>
                </c:pt>
                <c:pt idx="263" formatCode="General">
                  <c:v>7.2069460000000001E-4</c:v>
                </c:pt>
                <c:pt idx="264" formatCode="General">
                  <c:v>6.6406940000000002E-4</c:v>
                </c:pt>
                <c:pt idx="265" formatCode="General">
                  <c:v>6.3547080000000001E-4</c:v>
                </c:pt>
                <c:pt idx="266" formatCode="General">
                  <c:v>6.7954210000000003E-4</c:v>
                </c:pt>
                <c:pt idx="267" formatCode="General">
                  <c:v>7.010839E-4</c:v>
                </c:pt>
                <c:pt idx="268" formatCode="General">
                  <c:v>6.279705E-4</c:v>
                </c:pt>
                <c:pt idx="269" formatCode="General">
                  <c:v>7.6717590000000002E-4</c:v>
                </c:pt>
                <c:pt idx="270" formatCode="General">
                  <c:v>6.5167380000000002E-4</c:v>
                </c:pt>
                <c:pt idx="271" formatCode="General">
                  <c:v>6.5743469999999995E-4</c:v>
                </c:pt>
                <c:pt idx="272" formatCode="General">
                  <c:v>5.9504600000000001E-4</c:v>
                </c:pt>
                <c:pt idx="273" formatCode="General">
                  <c:v>6.3469950000000002E-4</c:v>
                </c:pt>
                <c:pt idx="274" formatCode="General">
                  <c:v>5.8406560000000003E-4</c:v>
                </c:pt>
                <c:pt idx="275" formatCode="General">
                  <c:v>6.1997280000000005E-4</c:v>
                </c:pt>
                <c:pt idx="276" formatCode="General">
                  <c:v>7.6663290000000004E-4</c:v>
                </c:pt>
                <c:pt idx="277" formatCode="General">
                  <c:v>8.1431869999999999E-4</c:v>
                </c:pt>
                <c:pt idx="278" formatCode="General">
                  <c:v>7.0045670000000004E-4</c:v>
                </c:pt>
                <c:pt idx="279" formatCode="General">
                  <c:v>6.8192030000000002E-4</c:v>
                </c:pt>
                <c:pt idx="280" formatCode="General">
                  <c:v>6.1429150000000005E-4</c:v>
                </c:pt>
                <c:pt idx="281" formatCode="General">
                  <c:v>5.7270919999999998E-4</c:v>
                </c:pt>
                <c:pt idx="282" formatCode="General">
                  <c:v>6.3894280000000004E-4</c:v>
                </c:pt>
                <c:pt idx="283" formatCode="General">
                  <c:v>4.7655549999999999E-4</c:v>
                </c:pt>
                <c:pt idx="284" formatCode="General">
                  <c:v>7.2816579999999997E-4</c:v>
                </c:pt>
                <c:pt idx="285" formatCode="General">
                  <c:v>6.9015929999999997E-4</c:v>
                </c:pt>
                <c:pt idx="286" formatCode="General">
                  <c:v>6.0732970000000001E-4</c:v>
                </c:pt>
                <c:pt idx="287" formatCode="General">
                  <c:v>5.9850609999999999E-4</c:v>
                </c:pt>
                <c:pt idx="288" formatCode="General">
                  <c:v>6.6527830000000004E-4</c:v>
                </c:pt>
                <c:pt idx="289" formatCode="General">
                  <c:v>7.1050270000000003E-4</c:v>
                </c:pt>
                <c:pt idx="290" formatCode="General">
                  <c:v>6.0351860000000003E-4</c:v>
                </c:pt>
                <c:pt idx="291" formatCode="General">
                  <c:v>5.0976910000000001E-4</c:v>
                </c:pt>
                <c:pt idx="292" formatCode="General">
                  <c:v>6.2386060000000005E-4</c:v>
                </c:pt>
                <c:pt idx="293" formatCode="General">
                  <c:v>4.3043479999999999E-4</c:v>
                </c:pt>
                <c:pt idx="294" formatCode="General">
                  <c:v>5.4877690000000004E-4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Sheet1!$AO$4:$AO$398</c:f>
              <c:numCache>
                <c:formatCode>0.00E+00</c:formatCode>
                <c:ptCount val="395"/>
                <c:pt idx="0">
                  <c:v>1.5973642499999999E-2</c:v>
                </c:pt>
                <c:pt idx="1">
                  <c:v>1.71568673E-2</c:v>
                </c:pt>
                <c:pt idx="2">
                  <c:v>1.8340092200000001E-2</c:v>
                </c:pt>
                <c:pt idx="3">
                  <c:v>1.9523315100000001E-2</c:v>
                </c:pt>
                <c:pt idx="4">
                  <c:v>2.07065362E-2</c:v>
                </c:pt>
                <c:pt idx="5">
                  <c:v>2.1889757400000001E-2</c:v>
                </c:pt>
                <c:pt idx="6">
                  <c:v>2.30729748E-2</c:v>
                </c:pt>
                <c:pt idx="7">
                  <c:v>2.4256190300000001E-2</c:v>
                </c:pt>
                <c:pt idx="8">
                  <c:v>2.5439403999999999E-2</c:v>
                </c:pt>
                <c:pt idx="9">
                  <c:v>2.6622615799999999E-2</c:v>
                </c:pt>
                <c:pt idx="10">
                  <c:v>2.7805823800000001E-2</c:v>
                </c:pt>
                <c:pt idx="11">
                  <c:v>2.89890319E-2</c:v>
                </c:pt>
                <c:pt idx="12">
                  <c:v>3.0172234400000001E-2</c:v>
                </c:pt>
                <c:pt idx="13">
                  <c:v>3.1355436899999999E-2</c:v>
                </c:pt>
                <c:pt idx="14">
                  <c:v>3.2538637500000002E-2</c:v>
                </c:pt>
                <c:pt idx="15">
                  <c:v>3.3721834399999998E-2</c:v>
                </c:pt>
                <c:pt idx="16">
                  <c:v>3.4905027599999999E-2</c:v>
                </c:pt>
                <c:pt idx="17">
                  <c:v>3.6088216999999999E-2</c:v>
                </c:pt>
                <c:pt idx="18">
                  <c:v>3.7271402799999999E-2</c:v>
                </c:pt>
                <c:pt idx="19">
                  <c:v>3.8454588499999998E-2</c:v>
                </c:pt>
                <c:pt idx="20">
                  <c:v>3.9637770500000002E-2</c:v>
                </c:pt>
                <c:pt idx="21">
                  <c:v>4.08209488E-2</c:v>
                </c:pt>
                <c:pt idx="22">
                  <c:v>4.2004119600000001E-2</c:v>
                </c:pt>
                <c:pt idx="23">
                  <c:v>4.3187290400000002E-2</c:v>
                </c:pt>
                <c:pt idx="24">
                  <c:v>4.4370457500000002E-2</c:v>
                </c:pt>
                <c:pt idx="25">
                  <c:v>4.5553620900000001E-2</c:v>
                </c:pt>
                <c:pt idx="26">
                  <c:v>4.67367806E-2</c:v>
                </c:pt>
                <c:pt idx="27">
                  <c:v>4.7919936500000003E-2</c:v>
                </c:pt>
                <c:pt idx="28">
                  <c:v>4.9103088699999999E-2</c:v>
                </c:pt>
                <c:pt idx="29">
                  <c:v>5.0286233399999998E-2</c:v>
                </c:pt>
                <c:pt idx="30">
                  <c:v>5.1469374399999997E-2</c:v>
                </c:pt>
                <c:pt idx="31">
                  <c:v>5.2652515499999997E-2</c:v>
                </c:pt>
                <c:pt idx="32">
                  <c:v>5.3835648999999999E-2</c:v>
                </c:pt>
                <c:pt idx="33">
                  <c:v>5.5018778900000002E-2</c:v>
                </c:pt>
                <c:pt idx="34">
                  <c:v>5.6201901300000003E-2</c:v>
                </c:pt>
                <c:pt idx="35">
                  <c:v>5.7385023700000003E-2</c:v>
                </c:pt>
                <c:pt idx="36">
                  <c:v>5.85681386E-2</c:v>
                </c:pt>
                <c:pt idx="37">
                  <c:v>5.9751246100000002E-2</c:v>
                </c:pt>
                <c:pt idx="38">
                  <c:v>6.0934349899999997E-2</c:v>
                </c:pt>
                <c:pt idx="39">
                  <c:v>6.2117449900000003E-2</c:v>
                </c:pt>
                <c:pt idx="40">
                  <c:v>6.3300542500000001E-2</c:v>
                </c:pt>
                <c:pt idx="41">
                  <c:v>6.4483635100000006E-2</c:v>
                </c:pt>
                <c:pt idx="42">
                  <c:v>6.5666720299999995E-2</c:v>
                </c:pt>
                <c:pt idx="43">
                  <c:v>6.6849798000000002E-2</c:v>
                </c:pt>
                <c:pt idx="44">
                  <c:v>6.8032868199999999E-2</c:v>
                </c:pt>
                <c:pt idx="45">
                  <c:v>6.9215930999999994E-2</c:v>
                </c:pt>
                <c:pt idx="46">
                  <c:v>7.0398993800000004E-2</c:v>
                </c:pt>
                <c:pt idx="47">
                  <c:v>7.1582049100000003E-2</c:v>
                </c:pt>
                <c:pt idx="48">
                  <c:v>7.2765097000000001E-2</c:v>
                </c:pt>
                <c:pt idx="49">
                  <c:v>7.3948137499999997E-2</c:v>
                </c:pt>
                <c:pt idx="50">
                  <c:v>7.5131177899999999E-2</c:v>
                </c:pt>
                <c:pt idx="51" formatCode="General">
                  <c:v>7.6314203400000002E-2</c:v>
                </c:pt>
                <c:pt idx="52" formatCode="General">
                  <c:v>7.7497229000000001E-2</c:v>
                </c:pt>
                <c:pt idx="53" formatCode="General">
                  <c:v>7.8680247100000003E-2</c:v>
                </c:pt>
                <c:pt idx="54" formatCode="General">
                  <c:v>7.9863257699999995E-2</c:v>
                </c:pt>
                <c:pt idx="55" formatCode="General">
                  <c:v>8.1046253400000004E-2</c:v>
                </c:pt>
                <c:pt idx="56" formatCode="General">
                  <c:v>8.2229249200000007E-2</c:v>
                </c:pt>
                <c:pt idx="57" formatCode="General">
                  <c:v>8.34122375E-2</c:v>
                </c:pt>
                <c:pt idx="58" formatCode="General">
                  <c:v>8.4595225800000007E-2</c:v>
                </c:pt>
                <c:pt idx="59" formatCode="General">
                  <c:v>8.5778199099999994E-2</c:v>
                </c:pt>
                <c:pt idx="60" formatCode="General">
                  <c:v>8.6961165100000001E-2</c:v>
                </c:pt>
                <c:pt idx="61" formatCode="General">
                  <c:v>8.8144123599999999E-2</c:v>
                </c:pt>
                <c:pt idx="62" formatCode="General">
                  <c:v>8.93270746E-2</c:v>
                </c:pt>
                <c:pt idx="63" formatCode="General">
                  <c:v>9.0510025600000002E-2</c:v>
                </c:pt>
                <c:pt idx="64" formatCode="General">
                  <c:v>9.16929618E-2</c:v>
                </c:pt>
                <c:pt idx="65" formatCode="General">
                  <c:v>9.2875890399999994E-2</c:v>
                </c:pt>
                <c:pt idx="66" formatCode="General">
                  <c:v>9.4058811699999995E-2</c:v>
                </c:pt>
                <c:pt idx="67" formatCode="General">
                  <c:v>9.5241725400000005E-2</c:v>
                </c:pt>
                <c:pt idx="68" formatCode="General">
                  <c:v>9.6424631799999994E-2</c:v>
                </c:pt>
                <c:pt idx="69" formatCode="General">
                  <c:v>9.7607523200000004E-2</c:v>
                </c:pt>
                <c:pt idx="70" formatCode="General">
                  <c:v>9.8790414600000001E-2</c:v>
                </c:pt>
                <c:pt idx="71" formatCode="General">
                  <c:v>9.9973298599999996E-2</c:v>
                </c:pt>
                <c:pt idx="72" formatCode="General">
                  <c:v>0.10115616769999999</c:v>
                </c:pt>
                <c:pt idx="73" formatCode="General">
                  <c:v>0.1023390293</c:v>
                </c:pt>
                <c:pt idx="74" formatCode="General">
                  <c:v>0.10352188349999999</c:v>
                </c:pt>
                <c:pt idx="75" formatCode="General">
                  <c:v>0.1047047302</c:v>
                </c:pt>
                <c:pt idx="76" formatCode="General">
                  <c:v>0.1058875695</c:v>
                </c:pt>
                <c:pt idx="77" formatCode="General">
                  <c:v>0.10707038639999999</c:v>
                </c:pt>
                <c:pt idx="78" formatCode="General">
                  <c:v>0.1082532108</c:v>
                </c:pt>
                <c:pt idx="79" formatCode="General">
                  <c:v>0.10943602030000001</c:v>
                </c:pt>
                <c:pt idx="80" formatCode="General">
                  <c:v>0.1106188223</c:v>
                </c:pt>
                <c:pt idx="81" formatCode="General">
                  <c:v>0.1118016094</c:v>
                </c:pt>
                <c:pt idx="82" formatCode="General">
                  <c:v>0.1129843965</c:v>
                </c:pt>
                <c:pt idx="83" formatCode="General">
                  <c:v>0.1141671687</c:v>
                </c:pt>
                <c:pt idx="84" formatCode="General">
                  <c:v>0.1153499335</c:v>
                </c:pt>
                <c:pt idx="85" formatCode="General">
                  <c:v>0.1165326834</c:v>
                </c:pt>
                <c:pt idx="86" formatCode="General">
                  <c:v>0.1177154183</c:v>
                </c:pt>
                <c:pt idx="87" formatCode="General">
                  <c:v>0.1188981533</c:v>
                </c:pt>
                <c:pt idx="88" formatCode="General">
                  <c:v>0.1200808808</c:v>
                </c:pt>
                <c:pt idx="89" formatCode="General">
                  <c:v>0.12126359339999999</c:v>
                </c:pt>
                <c:pt idx="90" formatCode="General">
                  <c:v>0.12244629109999999</c:v>
                </c:pt>
                <c:pt idx="91" formatCode="General">
                  <c:v>0.1236289814</c:v>
                </c:pt>
                <c:pt idx="92" formatCode="General">
                  <c:v>0.1248116568</c:v>
                </c:pt>
                <c:pt idx="93" formatCode="General">
                  <c:v>0.12599432469999999</c:v>
                </c:pt>
                <c:pt idx="94" formatCode="General">
                  <c:v>0.1271769851</c:v>
                </c:pt>
                <c:pt idx="95" formatCode="General">
                  <c:v>0.12835964559999999</c:v>
                </c:pt>
                <c:pt idx="96" formatCode="General">
                  <c:v>0.12954227630000001</c:v>
                </c:pt>
                <c:pt idx="97" formatCode="General">
                  <c:v>0.13072490689999999</c:v>
                </c:pt>
                <c:pt idx="98" formatCode="General">
                  <c:v>0.1319075227</c:v>
                </c:pt>
                <c:pt idx="99" formatCode="General">
                  <c:v>0.13309012349999999</c:v>
                </c:pt>
                <c:pt idx="100" formatCode="General">
                  <c:v>0.1342727095</c:v>
                </c:pt>
                <c:pt idx="101" formatCode="General">
                  <c:v>0.13545529540000001</c:v>
                </c:pt>
                <c:pt idx="102" formatCode="General">
                  <c:v>0.13663786650000001</c:v>
                </c:pt>
                <c:pt idx="103" formatCode="General">
                  <c:v>0.13782042259999999</c:v>
                </c:pt>
                <c:pt idx="104" formatCode="General">
                  <c:v>0.1390029639</c:v>
                </c:pt>
                <c:pt idx="105" formatCode="General">
                  <c:v>0.1401855052</c:v>
                </c:pt>
                <c:pt idx="106" formatCode="General">
                  <c:v>0.14136803149999999</c:v>
                </c:pt>
                <c:pt idx="107" formatCode="General">
                  <c:v>0.142550543</c:v>
                </c:pt>
                <c:pt idx="108" formatCode="General">
                  <c:v>0.14373303949999999</c:v>
                </c:pt>
                <c:pt idx="109" formatCode="General">
                  <c:v>0.1449155211</c:v>
                </c:pt>
                <c:pt idx="110" formatCode="General">
                  <c:v>0.14609800279999999</c:v>
                </c:pt>
                <c:pt idx="111" formatCode="General">
                  <c:v>0.1472804546</c:v>
                </c:pt>
                <c:pt idx="112" formatCode="General">
                  <c:v>0.14846290649999999</c:v>
                </c:pt>
                <c:pt idx="113" formatCode="General">
                  <c:v>0.14964534339999999</c:v>
                </c:pt>
                <c:pt idx="114" formatCode="General">
                  <c:v>0.15082776549999999</c:v>
                </c:pt>
                <c:pt idx="115" formatCode="General">
                  <c:v>0.15201017259999999</c:v>
                </c:pt>
                <c:pt idx="116" formatCode="General">
                  <c:v>0.1531925797</c:v>
                </c:pt>
                <c:pt idx="117" formatCode="General">
                  <c:v>0.15437495709999999</c:v>
                </c:pt>
                <c:pt idx="118" formatCode="General">
                  <c:v>0.1555573344</c:v>
                </c:pt>
                <c:pt idx="119" formatCode="General">
                  <c:v>0.1567396969</c:v>
                </c:pt>
                <c:pt idx="120" formatCode="General">
                  <c:v>0.15792204439999999</c:v>
                </c:pt>
                <c:pt idx="121" formatCode="General">
                  <c:v>0.15910437699999999</c:v>
                </c:pt>
                <c:pt idx="122" formatCode="General">
                  <c:v>0.16028667990000001</c:v>
                </c:pt>
                <c:pt idx="123" formatCode="General">
                  <c:v>0.16146898270000001</c:v>
                </c:pt>
                <c:pt idx="124" formatCode="General">
                  <c:v>0.16265128549999999</c:v>
                </c:pt>
                <c:pt idx="125" formatCode="General">
                  <c:v>0.16383355860000001</c:v>
                </c:pt>
                <c:pt idx="126" formatCode="General">
                  <c:v>0.16501581670000001</c:v>
                </c:pt>
                <c:pt idx="127" formatCode="General">
                  <c:v>0.16619807480000001</c:v>
                </c:pt>
                <c:pt idx="128" formatCode="General">
                  <c:v>0.16738030309999999</c:v>
                </c:pt>
                <c:pt idx="129" formatCode="General">
                  <c:v>0.16856251659999999</c:v>
                </c:pt>
                <c:pt idx="130" formatCode="General">
                  <c:v>0.16974473000000001</c:v>
                </c:pt>
                <c:pt idx="131" formatCode="General">
                  <c:v>0.17092691360000001</c:v>
                </c:pt>
                <c:pt idx="132" formatCode="General">
                  <c:v>0.17210909720000001</c:v>
                </c:pt>
                <c:pt idx="133" formatCode="General">
                  <c:v>0.173291266</c:v>
                </c:pt>
                <c:pt idx="134" formatCode="General">
                  <c:v>0.17447340489999999</c:v>
                </c:pt>
                <c:pt idx="135" formatCode="General">
                  <c:v>0.17565554380000001</c:v>
                </c:pt>
                <c:pt idx="136" formatCode="General">
                  <c:v>0.1768376529</c:v>
                </c:pt>
                <c:pt idx="137" formatCode="General">
                  <c:v>0.178019762</c:v>
                </c:pt>
                <c:pt idx="138" formatCode="General">
                  <c:v>0.17920185629999999</c:v>
                </c:pt>
                <c:pt idx="139" formatCode="General">
                  <c:v>0.18038392070000001</c:v>
                </c:pt>
                <c:pt idx="140" formatCode="General">
                  <c:v>0.18156598509999999</c:v>
                </c:pt>
                <c:pt idx="141" formatCode="General">
                  <c:v>0.18274801969999999</c:v>
                </c:pt>
                <c:pt idx="142" formatCode="General">
                  <c:v>0.18393005430000001</c:v>
                </c:pt>
                <c:pt idx="143" formatCode="General">
                  <c:v>0.1851120591</c:v>
                </c:pt>
                <c:pt idx="144" formatCode="General">
                  <c:v>0.1862940639</c:v>
                </c:pt>
                <c:pt idx="145" formatCode="General">
                  <c:v>0.18747602399999999</c:v>
                </c:pt>
                <c:pt idx="146" formatCode="General">
                  <c:v>0.18865799899999999</c:v>
                </c:pt>
                <c:pt idx="147" formatCode="General">
                  <c:v>0.1898399442</c:v>
                </c:pt>
                <c:pt idx="148" formatCode="General">
                  <c:v>0.19102187449999999</c:v>
                </c:pt>
                <c:pt idx="149" formatCode="General">
                  <c:v>0.1922037899</c:v>
                </c:pt>
                <c:pt idx="150" formatCode="General">
                  <c:v>0.19338569050000001</c:v>
                </c:pt>
                <c:pt idx="151" formatCode="General">
                  <c:v>0.1945675761</c:v>
                </c:pt>
                <c:pt idx="152" formatCode="General">
                  <c:v>0.1957494467</c:v>
                </c:pt>
                <c:pt idx="153" formatCode="General">
                  <c:v>0.19693127269999999</c:v>
                </c:pt>
                <c:pt idx="154" formatCode="General">
                  <c:v>0.1981131136</c:v>
                </c:pt>
                <c:pt idx="155" formatCode="General">
                  <c:v>0.19929492469999999</c:v>
                </c:pt>
                <c:pt idx="156" formatCode="General">
                  <c:v>0.2004767358</c:v>
                </c:pt>
                <c:pt idx="157" formatCode="General">
                  <c:v>0.20165851709999999</c:v>
                </c:pt>
                <c:pt idx="158" formatCode="General">
                  <c:v>0.2028402835</c:v>
                </c:pt>
                <c:pt idx="159" formatCode="General">
                  <c:v>0.20402202010000001</c:v>
                </c:pt>
                <c:pt idx="160" formatCode="General">
                  <c:v>0.20520375669999999</c:v>
                </c:pt>
                <c:pt idx="161" formatCode="General">
                  <c:v>0.2063854635</c:v>
                </c:pt>
                <c:pt idx="162" formatCode="General">
                  <c:v>0.20756715540000001</c:v>
                </c:pt>
                <c:pt idx="163" formatCode="General">
                  <c:v>0.20874883229999999</c:v>
                </c:pt>
                <c:pt idx="164" formatCode="General">
                  <c:v>0.2099304944</c:v>
                </c:pt>
                <c:pt idx="165" formatCode="General">
                  <c:v>0.21111212670000001</c:v>
                </c:pt>
                <c:pt idx="166" formatCode="General">
                  <c:v>0.212293759</c:v>
                </c:pt>
                <c:pt idx="167" formatCode="General">
                  <c:v>0.21347536149999999</c:v>
                </c:pt>
                <c:pt idx="168" formatCode="General">
                  <c:v>0.21465694900000001</c:v>
                </c:pt>
                <c:pt idx="169" formatCode="General">
                  <c:v>0.21583852170000001</c:v>
                </c:pt>
                <c:pt idx="170" formatCode="General">
                  <c:v>0.21702006460000001</c:v>
                </c:pt>
                <c:pt idx="171" formatCode="General">
                  <c:v>0.21820159259999999</c:v>
                </c:pt>
                <c:pt idx="172" formatCode="General">
                  <c:v>0.2193831205</c:v>
                </c:pt>
                <c:pt idx="173" formatCode="General">
                  <c:v>0.22056460380000001</c:v>
                </c:pt>
                <c:pt idx="174" formatCode="General">
                  <c:v>0.22174608709999999</c:v>
                </c:pt>
                <c:pt idx="175" formatCode="General">
                  <c:v>0.22292754049999999</c:v>
                </c:pt>
                <c:pt idx="176" formatCode="General">
                  <c:v>0.22410897909999999</c:v>
                </c:pt>
                <c:pt idx="177" formatCode="General">
                  <c:v>0.22529040280000001</c:v>
                </c:pt>
                <c:pt idx="178" formatCode="General">
                  <c:v>0.2264717966</c:v>
                </c:pt>
                <c:pt idx="179" formatCode="General">
                  <c:v>0.22765317560000001</c:v>
                </c:pt>
                <c:pt idx="180" formatCode="General">
                  <c:v>0.22883453970000001</c:v>
                </c:pt>
                <c:pt idx="181" formatCode="General">
                  <c:v>0.23001588880000001</c:v>
                </c:pt>
                <c:pt idx="182" formatCode="General">
                  <c:v>0.2311972082</c:v>
                </c:pt>
                <c:pt idx="183" formatCode="General">
                  <c:v>0.2323785126</c:v>
                </c:pt>
                <c:pt idx="184" formatCode="General">
                  <c:v>0.23355978729999999</c:v>
                </c:pt>
                <c:pt idx="185" formatCode="General">
                  <c:v>0.23474106189999999</c:v>
                </c:pt>
                <c:pt idx="186" formatCode="General">
                  <c:v>0.23592230680000001</c:v>
                </c:pt>
                <c:pt idx="187" formatCode="General">
                  <c:v>0.23710352179999999</c:v>
                </c:pt>
                <c:pt idx="188" formatCode="General">
                  <c:v>0.23828473689999999</c:v>
                </c:pt>
                <c:pt idx="189" formatCode="General">
                  <c:v>0.23946590719999999</c:v>
                </c:pt>
                <c:pt idx="190" formatCode="General">
                  <c:v>0.2406470627</c:v>
                </c:pt>
                <c:pt idx="191" formatCode="General">
                  <c:v>0.24182821809999999</c:v>
                </c:pt>
                <c:pt idx="192" formatCode="General">
                  <c:v>0.24300934369999999</c:v>
                </c:pt>
                <c:pt idx="193" formatCode="General">
                  <c:v>0.2441904396</c:v>
                </c:pt>
                <c:pt idx="194" formatCode="General">
                  <c:v>0.2453715205</c:v>
                </c:pt>
                <c:pt idx="195" formatCode="General">
                  <c:v>0.24655258660000001</c:v>
                </c:pt>
                <c:pt idx="196" formatCode="General">
                  <c:v>0.2477336228</c:v>
                </c:pt>
                <c:pt idx="197" formatCode="General">
                  <c:v>0.24891462919999999</c:v>
                </c:pt>
                <c:pt idx="198" formatCode="General">
                  <c:v>0.25009563569999999</c:v>
                </c:pt>
                <c:pt idx="199" formatCode="General">
                  <c:v>0.25127661229999998</c:v>
                </c:pt>
                <c:pt idx="200" formatCode="General">
                  <c:v>0.25245755910000001</c:v>
                </c:pt>
                <c:pt idx="201" formatCode="General">
                  <c:v>0.25363847610000001</c:v>
                </c:pt>
                <c:pt idx="202" formatCode="General">
                  <c:v>0.25481939320000002</c:v>
                </c:pt>
                <c:pt idx="203" formatCode="General">
                  <c:v>0.2560002804</c:v>
                </c:pt>
                <c:pt idx="204" formatCode="General">
                  <c:v>0.25718116759999998</c:v>
                </c:pt>
                <c:pt idx="205" formatCode="General">
                  <c:v>0.25836199520000003</c:v>
                </c:pt>
                <c:pt idx="206" formatCode="General">
                  <c:v>0.25954282280000002</c:v>
                </c:pt>
                <c:pt idx="207" formatCode="General">
                  <c:v>0.26072362069999999</c:v>
                </c:pt>
                <c:pt idx="208" formatCode="General">
                  <c:v>0.26190441850000001</c:v>
                </c:pt>
                <c:pt idx="209" formatCode="General">
                  <c:v>0.26308515669999999</c:v>
                </c:pt>
                <c:pt idx="210" formatCode="General">
                  <c:v>0.26426589490000002</c:v>
                </c:pt>
                <c:pt idx="211" formatCode="General">
                  <c:v>0.26544660329999997</c:v>
                </c:pt>
                <c:pt idx="212" formatCode="General">
                  <c:v>0.26662731169999998</c:v>
                </c:pt>
                <c:pt idx="213" formatCode="General">
                  <c:v>0.2678079605</c:v>
                </c:pt>
                <c:pt idx="214" formatCode="General">
                  <c:v>0.26898860930000001</c:v>
                </c:pt>
                <c:pt idx="215" formatCode="General">
                  <c:v>0.27016922830000001</c:v>
                </c:pt>
                <c:pt idx="216" formatCode="General">
                  <c:v>0.2713498473</c:v>
                </c:pt>
                <c:pt idx="217" formatCode="General">
                  <c:v>0.27253040670000001</c:v>
                </c:pt>
                <c:pt idx="218" formatCode="General">
                  <c:v>0.27371096610000001</c:v>
                </c:pt>
                <c:pt idx="219" formatCode="General">
                  <c:v>0.27489149569999999</c:v>
                </c:pt>
                <c:pt idx="220" formatCode="General">
                  <c:v>0.2760719955</c:v>
                </c:pt>
                <c:pt idx="221" formatCode="General">
                  <c:v>0.27725246549999999</c:v>
                </c:pt>
                <c:pt idx="222" formatCode="General">
                  <c:v>0.27843293549999998</c:v>
                </c:pt>
                <c:pt idx="223" formatCode="General">
                  <c:v>0.2796133757</c:v>
                </c:pt>
                <c:pt idx="224" formatCode="General">
                  <c:v>0.28079378599999999</c:v>
                </c:pt>
                <c:pt idx="225" formatCode="General">
                  <c:v>0.28197416660000002</c:v>
                </c:pt>
                <c:pt idx="226" formatCode="General">
                  <c:v>0.2831545472</c:v>
                </c:pt>
                <c:pt idx="227" formatCode="General">
                  <c:v>0.28433486819999998</c:v>
                </c:pt>
                <c:pt idx="228" formatCode="General">
                  <c:v>0.28551518920000002</c:v>
                </c:pt>
                <c:pt idx="229" formatCode="General">
                  <c:v>0.28669548030000003</c:v>
                </c:pt>
                <c:pt idx="230" formatCode="General">
                  <c:v>0.28787577149999999</c:v>
                </c:pt>
                <c:pt idx="231" formatCode="General">
                  <c:v>0.28905600310000001</c:v>
                </c:pt>
                <c:pt idx="232" formatCode="General">
                  <c:v>0.29023623469999998</c:v>
                </c:pt>
                <c:pt idx="233" formatCode="General">
                  <c:v>0.29141640660000001</c:v>
                </c:pt>
                <c:pt idx="234" formatCode="General">
                  <c:v>0.29259657859999999</c:v>
                </c:pt>
                <c:pt idx="235" formatCode="General">
                  <c:v>0.2937767208</c:v>
                </c:pt>
                <c:pt idx="236" formatCode="General">
                  <c:v>0.29495683309999998</c:v>
                </c:pt>
                <c:pt idx="237" formatCode="General">
                  <c:v>0.29613694550000003</c:v>
                </c:pt>
                <c:pt idx="238" formatCode="General">
                  <c:v>0.29731699820000002</c:v>
                </c:pt>
                <c:pt idx="239" formatCode="General">
                  <c:v>0.29849705100000001</c:v>
                </c:pt>
                <c:pt idx="240" formatCode="General">
                  <c:v>0.29967707399999999</c:v>
                </c:pt>
                <c:pt idx="241" formatCode="General">
                  <c:v>0.30085706709999999</c:v>
                </c:pt>
                <c:pt idx="242" formatCode="General">
                  <c:v>0.30203703050000003</c:v>
                </c:pt>
                <c:pt idx="243" formatCode="General">
                  <c:v>0.30321696399999998</c:v>
                </c:pt>
                <c:pt idx="244" formatCode="General">
                  <c:v>0.30439689759999999</c:v>
                </c:pt>
                <c:pt idx="245" formatCode="General">
                  <c:v>0.30557677150000001</c:v>
                </c:pt>
                <c:pt idx="246" formatCode="General">
                  <c:v>0.30675664540000003</c:v>
                </c:pt>
                <c:pt idx="247" formatCode="General">
                  <c:v>0.30793648959999997</c:v>
                </c:pt>
                <c:pt idx="248" formatCode="General">
                  <c:v>0.3091163039</c:v>
                </c:pt>
                <c:pt idx="249" formatCode="General">
                  <c:v>0.31029608850000001</c:v>
                </c:pt>
                <c:pt idx="250" formatCode="General">
                  <c:v>0.31147584319999999</c:v>
                </c:pt>
                <c:pt idx="251" formatCode="General">
                  <c:v>0.3126555681</c:v>
                </c:pt>
                <c:pt idx="252" formatCode="General">
                  <c:v>0.31383529310000002</c:v>
                </c:pt>
                <c:pt idx="253" formatCode="General">
                  <c:v>0.31501495839999999</c:v>
                </c:pt>
                <c:pt idx="254" formatCode="General">
                  <c:v>0.31619462370000001</c:v>
                </c:pt>
                <c:pt idx="255" formatCode="General">
                  <c:v>0.31737422939999999</c:v>
                </c:pt>
                <c:pt idx="256" formatCode="General">
                  <c:v>0.31855383520000002</c:v>
                </c:pt>
                <c:pt idx="257" formatCode="General">
                  <c:v>0.31973341109999998</c:v>
                </c:pt>
                <c:pt idx="258" formatCode="General">
                  <c:v>0.32091295720000002</c:v>
                </c:pt>
                <c:pt idx="259" formatCode="General">
                  <c:v>0.32209247349999998</c:v>
                </c:pt>
                <c:pt idx="260" formatCode="General">
                  <c:v>0.32327196000000002</c:v>
                </c:pt>
                <c:pt idx="261" formatCode="General">
                  <c:v>0.32445141669999999</c:v>
                </c:pt>
                <c:pt idx="262" formatCode="General">
                  <c:v>0.32563087340000002</c:v>
                </c:pt>
                <c:pt idx="263" formatCode="General">
                  <c:v>0.3268102705</c:v>
                </c:pt>
                <c:pt idx="264" formatCode="General">
                  <c:v>0.32798966769999999</c:v>
                </c:pt>
                <c:pt idx="265" formatCode="General">
                  <c:v>0.32916900519999998</c:v>
                </c:pt>
                <c:pt idx="266" formatCode="General">
                  <c:v>0.33034834270000002</c:v>
                </c:pt>
                <c:pt idx="267" formatCode="General">
                  <c:v>0.33152765039999998</c:v>
                </c:pt>
                <c:pt idx="268" formatCode="General">
                  <c:v>0.33270689850000001</c:v>
                </c:pt>
                <c:pt idx="269" formatCode="General">
                  <c:v>0.33388614649999998</c:v>
                </c:pt>
                <c:pt idx="270" formatCode="General">
                  <c:v>0.33506536479999999</c:v>
                </c:pt>
                <c:pt idx="271" formatCode="General">
                  <c:v>0.33624455330000003</c:v>
                </c:pt>
                <c:pt idx="272" formatCode="General">
                  <c:v>0.33742371199999999</c:v>
                </c:pt>
                <c:pt idx="273" formatCode="General">
                  <c:v>0.33860284089999998</c:v>
                </c:pt>
                <c:pt idx="274" formatCode="General">
                  <c:v>0.33978194</c:v>
                </c:pt>
                <c:pt idx="275" formatCode="General">
                  <c:v>0.34096100930000001</c:v>
                </c:pt>
                <c:pt idx="276" formatCode="General">
                  <c:v>0.34214004869999998</c:v>
                </c:pt>
                <c:pt idx="277" formatCode="General">
                  <c:v>0.34331905839999999</c:v>
                </c:pt>
                <c:pt idx="278" formatCode="General">
                  <c:v>0.34449803829999998</c:v>
                </c:pt>
                <c:pt idx="279" formatCode="General">
                  <c:v>0.3456769884</c:v>
                </c:pt>
                <c:pt idx="280" formatCode="General">
                  <c:v>0.34685590859999998</c:v>
                </c:pt>
                <c:pt idx="281" formatCode="General">
                  <c:v>0.34803479910000001</c:v>
                </c:pt>
                <c:pt idx="282" formatCode="General">
                  <c:v>0.34921365980000002</c:v>
                </c:pt>
                <c:pt idx="283" formatCode="General">
                  <c:v>0.35039252040000002</c:v>
                </c:pt>
                <c:pt idx="284" formatCode="General">
                  <c:v>0.35157132149999998</c:v>
                </c:pt>
                <c:pt idx="285" formatCode="General">
                  <c:v>0.35275009270000002</c:v>
                </c:pt>
                <c:pt idx="286" formatCode="General">
                  <c:v>0.35392883419999999</c:v>
                </c:pt>
                <c:pt idx="287" formatCode="General">
                  <c:v>0.35510754589999999</c:v>
                </c:pt>
                <c:pt idx="288" formatCode="General">
                  <c:v>0.35628625749999998</c:v>
                </c:pt>
                <c:pt idx="289" formatCode="General">
                  <c:v>0.35746490959999999</c:v>
                </c:pt>
                <c:pt idx="290" formatCode="General">
                  <c:v>0.35864353180000003</c:v>
                </c:pt>
                <c:pt idx="291" formatCode="General">
                  <c:v>0.35982212419999998</c:v>
                </c:pt>
                <c:pt idx="292" formatCode="General">
                  <c:v>0.36100068689999998</c:v>
                </c:pt>
                <c:pt idx="293" formatCode="General">
                  <c:v>0.3621792197</c:v>
                </c:pt>
                <c:pt idx="294" formatCode="General">
                  <c:v>0.3633577228</c:v>
                </c:pt>
              </c:numCache>
            </c:numRef>
          </c:xVal>
          <c:yVal>
            <c:numRef>
              <c:f>Sheet1!$AS$4:$AS$398</c:f>
              <c:numCache>
                <c:formatCode>0.0000E+00</c:formatCode>
                <c:ptCount val="395"/>
                <c:pt idx="0">
                  <c:v>0.35787622670320207</c:v>
                </c:pt>
                <c:pt idx="1">
                  <c:v>0.35202640275671043</c:v>
                </c:pt>
                <c:pt idx="2">
                  <c:v>0.34617657831582199</c:v>
                </c:pt>
                <c:pt idx="3">
                  <c:v>0.34032676376286697</c:v>
                </c:pt>
                <c:pt idx="4">
                  <c:v>0.33306395762247393</c:v>
                </c:pt>
                <c:pt idx="5">
                  <c:v>0.32484782950614594</c:v>
                </c:pt>
                <c:pt idx="6">
                  <c:v>0.31663172777650445</c:v>
                </c:pt>
                <c:pt idx="7">
                  <c:v>0.30841563924020615</c:v>
                </c:pt>
                <c:pt idx="8">
                  <c:v>0.30019956320286478</c:v>
                </c:pt>
                <c:pt idx="9">
                  <c:v>0.2919835003588665</c:v>
                </c:pt>
                <c:pt idx="10">
                  <c:v>0.28376746390155466</c:v>
                </c:pt>
                <c:pt idx="11">
                  <c:v>0.27555142674985644</c:v>
                </c:pt>
                <c:pt idx="12">
                  <c:v>0.26724578580470221</c:v>
                </c:pt>
                <c:pt idx="13">
                  <c:v>0.2584139672262305</c:v>
                </c:pt>
                <c:pt idx="14">
                  <c:v>0.24958216282999324</c:v>
                </c:pt>
                <c:pt idx="15">
                  <c:v>0.24075038605179164</c:v>
                </c:pt>
                <c:pt idx="16">
                  <c:v>0.23191863689162553</c:v>
                </c:pt>
                <c:pt idx="17">
                  <c:v>0.22308691609592846</c:v>
                </c:pt>
                <c:pt idx="18">
                  <c:v>0.21425522217183351</c:v>
                </c:pt>
                <c:pt idx="19">
                  <c:v>0.20542352899417202</c:v>
                </c:pt>
                <c:pt idx="20">
                  <c:v>0.19659186343454604</c:v>
                </c:pt>
                <c:pt idx="21">
                  <c:v>0.18843789460150115</c:v>
                </c:pt>
                <c:pt idx="22">
                  <c:v>0.18058298536706391</c:v>
                </c:pt>
                <c:pt idx="23">
                  <c:v>0.1727280761326267</c:v>
                </c:pt>
                <c:pt idx="24">
                  <c:v>0.16487319146198376</c:v>
                </c:pt>
                <c:pt idx="25">
                  <c:v>0.15701833135513518</c:v>
                </c:pt>
                <c:pt idx="26">
                  <c:v>0.14916349581208091</c:v>
                </c:pt>
                <c:pt idx="27">
                  <c:v>0.14130868549670722</c:v>
                </c:pt>
                <c:pt idx="28">
                  <c:v>0.13345389974512792</c:v>
                </c:pt>
                <c:pt idx="29">
                  <c:v>0.12607948222830978</c:v>
                </c:pt>
                <c:pt idx="30">
                  <c:v>0.12021015913157654</c:v>
                </c:pt>
                <c:pt idx="31">
                  <c:v>0.11434083553876354</c:v>
                </c:pt>
                <c:pt idx="32">
                  <c:v>0.1084715496480127</c:v>
                </c:pt>
                <c:pt idx="33">
                  <c:v>0.10260228161613341</c:v>
                </c:pt>
                <c:pt idx="34">
                  <c:v>9.673305079023653E-2</c:v>
                </c:pt>
                <c:pt idx="35">
                  <c:v>9.0863819964339676E-2</c:v>
                </c:pt>
                <c:pt idx="36">
                  <c:v>8.4994626344425186E-2</c:v>
                </c:pt>
                <c:pt idx="37">
                  <c:v>7.9125469434413342E-2</c:v>
                </c:pt>
                <c:pt idx="38">
                  <c:v>7.503367431287121E-2</c:v>
                </c:pt>
                <c:pt idx="39">
                  <c:v>7.1415076620130677E-2</c:v>
                </c:pt>
                <c:pt idx="40">
                  <c:v>6.7796501560830197E-2</c:v>
                </c:pt>
                <c:pt idx="41">
                  <c:v>6.4177926501529717E-2</c:v>
                </c:pt>
                <c:pt idx="42">
                  <c:v>6.0559374075669345E-2</c:v>
                </c:pt>
                <c:pt idx="43">
                  <c:v>5.694084458910624E-2</c:v>
                </c:pt>
                <c:pt idx="44">
                  <c:v>5.3322338041840528E-2</c:v>
                </c:pt>
                <c:pt idx="45">
                  <c:v>4.9703854128014882E-2</c:v>
                </c:pt>
                <c:pt idx="46">
                  <c:v>4.6722825800786551E-2</c:v>
                </c:pt>
                <c:pt idx="47">
                  <c:v>4.4994482442719044E-2</c:v>
                </c:pt>
                <c:pt idx="48">
                  <c:v>4.3266149895423309E-2</c:v>
                </c:pt>
                <c:pt idx="49">
                  <c:v>4.1537828158899358E-2</c:v>
                </c:pt>
                <c:pt idx="50">
                  <c:v>3.98095065684669E-2</c:v>
                </c:pt>
                <c:pt idx="51">
                  <c:v>3.8081206745669498E-2</c:v>
                </c:pt>
                <c:pt idx="52">
                  <c:v>3.6352906776780616E-2</c:v>
                </c:pt>
                <c:pt idx="53">
                  <c:v>3.4624617764754999E-2</c:v>
                </c:pt>
                <c:pt idx="54">
                  <c:v>3.2896339709592708E-2</c:v>
                </c:pt>
                <c:pt idx="55">
                  <c:v>3.2228394042948541E-2</c:v>
                </c:pt>
                <c:pt idx="56">
                  <c:v>3.1699027869758187E-2</c:v>
                </c:pt>
                <c:pt idx="57">
                  <c:v>3.1169665052662845E-2</c:v>
                </c:pt>
                <c:pt idx="58">
                  <c:v>3.0640302235567501E-2</c:v>
                </c:pt>
                <c:pt idx="59">
                  <c:v>3.0110946130662179E-2</c:v>
                </c:pt>
                <c:pt idx="60">
                  <c:v>2.9581593292355993E-2</c:v>
                </c:pt>
                <c:pt idx="61">
                  <c:v>2.9052243810144818E-2</c:v>
                </c:pt>
                <c:pt idx="62">
                  <c:v>2.8522897684028648E-2</c:v>
                </c:pt>
                <c:pt idx="63">
                  <c:v>2.8207856822040644E-2</c:v>
                </c:pt>
                <c:pt idx="64">
                  <c:v>2.8175569730865727E-2</c:v>
                </c:pt>
                <c:pt idx="65">
                  <c:v>2.8143282847125396E-2</c:v>
                </c:pt>
                <c:pt idx="66">
                  <c:v>2.811099616263146E-2</c:v>
                </c:pt>
                <c:pt idx="67">
                  <c:v>2.8078709685572124E-2</c:v>
                </c:pt>
                <c:pt idx="68">
                  <c:v>2.8046423407759168E-2</c:v>
                </c:pt>
                <c:pt idx="69">
                  <c:v>2.8014137539356599E-2</c:v>
                </c:pt>
                <c:pt idx="70">
                  <c:v>2.7981851670954034E-2</c:v>
                </c:pt>
                <c:pt idx="71">
                  <c:v>2.7949566004527259E-2</c:v>
                </c:pt>
                <c:pt idx="72">
                  <c:v>2.7921435411222231E-2</c:v>
                </c:pt>
                <c:pt idx="73">
                  <c:v>2.7893400946639741E-2</c:v>
                </c:pt>
                <c:pt idx="74">
                  <c:v>2.7865366657441295E-2</c:v>
                </c:pt>
                <c:pt idx="75">
                  <c:v>2.7837332545996917E-2</c:v>
                </c:pt>
                <c:pt idx="76">
                  <c:v>2.780929860993658E-2</c:v>
                </c:pt>
                <c:pt idx="77">
                  <c:v>2.7781265204768455E-2</c:v>
                </c:pt>
                <c:pt idx="78">
                  <c:v>2.7753231621846237E-2</c:v>
                </c:pt>
                <c:pt idx="79">
                  <c:v>2.7725198392062143E-2</c:v>
                </c:pt>
                <c:pt idx="80">
                  <c:v>2.7586330670065981E-2</c:v>
                </c:pt>
                <c:pt idx="81">
                  <c:v>2.7346453928274023E-2</c:v>
                </c:pt>
                <c:pt idx="82">
                  <c:v>2.7106577186482055E-2</c:v>
                </c:pt>
                <c:pt idx="83">
                  <c:v>2.6866703466504799E-2</c:v>
                </c:pt>
                <c:pt idx="84">
                  <c:v>2.6626831247294581E-2</c:v>
                </c:pt>
                <c:pt idx="85">
                  <c:v>2.6386962049899064E-2</c:v>
                </c:pt>
                <c:pt idx="86">
                  <c:v>2.614709589459889E-2</c:v>
                </c:pt>
                <c:pt idx="87">
                  <c:v>2.5907229719018078E-2</c:v>
                </c:pt>
                <c:pt idx="88">
                  <c:v>2.5653080599745515E-2</c:v>
                </c:pt>
                <c:pt idx="89">
                  <c:v>2.5204338535186794E-2</c:v>
                </c:pt>
                <c:pt idx="90">
                  <c:v>2.475560212395142E-2</c:v>
                </c:pt>
                <c:pt idx="91">
                  <c:v>2.4306868520406835E-2</c:v>
                </c:pt>
                <c:pt idx="92">
                  <c:v>2.3858140570185607E-2</c:v>
                </c:pt>
                <c:pt idx="93">
                  <c:v>2.3409415465596949E-2</c:v>
                </c:pt>
                <c:pt idx="94">
                  <c:v>2.2960693206640837E-2</c:v>
                </c:pt>
                <c:pt idx="95">
                  <c:v>2.2511970909742968E-2</c:v>
                </c:pt>
                <c:pt idx="96">
                  <c:v>2.20632599194918E-2</c:v>
                </c:pt>
                <c:pt idx="97">
                  <c:v>2.1553318346474139E-2</c:v>
                </c:pt>
                <c:pt idx="98">
                  <c:v>2.1004721148269515E-2</c:v>
                </c:pt>
                <c:pt idx="99">
                  <c:v>2.0456130908333151E-2</c:v>
                </c:pt>
                <c:pt idx="100">
                  <c:v>1.9907547533888108E-2</c:v>
                </c:pt>
                <c:pt idx="101">
                  <c:v>1.9358964205831532E-2</c:v>
                </c:pt>
                <c:pt idx="102">
                  <c:v>1.8810387743266294E-2</c:v>
                </c:pt>
                <c:pt idx="103">
                  <c:v>1.8261818238969319E-2</c:v>
                </c:pt>
                <c:pt idx="104">
                  <c:v>1.7713255600163666E-2</c:v>
                </c:pt>
                <c:pt idx="105">
                  <c:v>1.7167056367621242E-2</c:v>
                </c:pt>
                <c:pt idx="106">
                  <c:v>1.6633566518466588E-2</c:v>
                </c:pt>
                <c:pt idx="107">
                  <c:v>1.610008334624569E-2</c:v>
                </c:pt>
                <c:pt idx="108">
                  <c:v>1.5566606941187376E-2</c:v>
                </c:pt>
                <c:pt idx="109">
                  <c:v>1.5033137258177232E-2</c:v>
                </c:pt>
                <c:pt idx="110">
                  <c:v>1.4499667530052678E-2</c:v>
                </c:pt>
                <c:pt idx="111">
                  <c:v>1.3966211291138881E-2</c:v>
                </c:pt>
                <c:pt idx="112">
                  <c:v>1.3432755007110671E-2</c:v>
                </c:pt>
                <c:pt idx="113">
                  <c:v>1.2899305490245037E-2</c:v>
                </c:pt>
                <c:pt idx="114">
                  <c:v>1.242510592844916E-2</c:v>
                </c:pt>
                <c:pt idx="115">
                  <c:v>1.1976294876528515E-2</c:v>
                </c:pt>
                <c:pt idx="116">
                  <c:v>1.152748382460787E-2</c:v>
                </c:pt>
                <c:pt idx="117">
                  <c:v>1.1078684046036525E-2</c:v>
                </c:pt>
                <c:pt idx="118">
                  <c:v>1.0629884305422567E-2</c:v>
                </c:pt>
                <c:pt idx="119">
                  <c:v>1.018109018250456E-2</c:v>
                </c:pt>
                <c:pt idx="120">
                  <c:v>9.7323017531973175E-3</c:v>
                </c:pt>
                <c:pt idx="121">
                  <c:v>9.2835189795434109E-3</c:v>
                </c:pt>
                <c:pt idx="122">
                  <c:v>8.8601818867920391E-3</c:v>
                </c:pt>
                <c:pt idx="123">
                  <c:v>8.5163050168684373E-3</c:v>
                </c:pt>
                <c:pt idx="124">
                  <c:v>8.1724281469448441E-3</c:v>
                </c:pt>
                <c:pt idx="125">
                  <c:v>7.8285599153692514E-3</c:v>
                </c:pt>
                <c:pt idx="126">
                  <c:v>7.4846960465956916E-3</c:v>
                </c:pt>
                <c:pt idx="127">
                  <c:v>7.1408321778221248E-3</c:v>
                </c:pt>
                <c:pt idx="128">
                  <c:v>6.7969769764819219E-3</c:v>
                </c:pt>
                <c:pt idx="129">
                  <c:v>6.453126079773038E-3</c:v>
                </c:pt>
                <c:pt idx="130">
                  <c:v>6.1092752121495019E-3</c:v>
                </c:pt>
                <c:pt idx="131">
                  <c:v>5.8409357911618498E-3</c:v>
                </c:pt>
                <c:pt idx="132">
                  <c:v>5.5933896722112257E-3</c:v>
                </c:pt>
                <c:pt idx="133">
                  <c:v>5.3458466523414547E-3</c:v>
                </c:pt>
                <c:pt idx="134">
                  <c:v>5.0983098934525963E-3</c:v>
                </c:pt>
                <c:pt idx="135">
                  <c:v>4.8507731345637344E-3</c:v>
                </c:pt>
                <c:pt idx="136">
                  <c:v>4.6032426157160558E-3</c:v>
                </c:pt>
                <c:pt idx="137">
                  <c:v>4.3557120968683808E-3</c:v>
                </c:pt>
                <c:pt idx="138">
                  <c:v>4.1081846771015553E-3</c:v>
                </c:pt>
                <c:pt idx="139">
                  <c:v>3.8865401284829564E-3</c:v>
                </c:pt>
                <c:pt idx="140">
                  <c:v>3.7186912032376239E-3</c:v>
                </c:pt>
                <c:pt idx="141">
                  <c:v>3.5508465094859121E-3</c:v>
                </c:pt>
                <c:pt idx="142">
                  <c:v>3.3830018157342003E-3</c:v>
                </c:pt>
                <c:pt idx="143">
                  <c:v>3.2151613534761184E-3</c:v>
                </c:pt>
                <c:pt idx="144">
                  <c:v>3.0473208912180322E-3</c:v>
                </c:pt>
                <c:pt idx="145">
                  <c:v>2.8794867762003871E-3</c:v>
                </c:pt>
                <c:pt idx="146">
                  <c:v>2.7116505454359264E-3</c:v>
                </c:pt>
                <c:pt idx="147">
                  <c:v>2.5438185461650873E-3</c:v>
                </c:pt>
                <c:pt idx="148">
                  <c:v>2.4318323901946532E-3</c:v>
                </c:pt>
                <c:pt idx="149">
                  <c:v>2.3285943167380158E-3</c:v>
                </c:pt>
                <c:pt idx="150">
                  <c:v>2.2253575360333708E-3</c:v>
                </c:pt>
                <c:pt idx="151">
                  <c:v>2.1221220655503396E-3</c:v>
                </c:pt>
                <c:pt idx="152">
                  <c:v>2.0188879052889215E-3</c:v>
                </c:pt>
                <c:pt idx="153">
                  <c:v>1.9156576407530989E-3</c:v>
                </c:pt>
                <c:pt idx="154">
                  <c:v>1.8124260747304742E-3</c:v>
                </c:pt>
                <c:pt idx="155">
                  <c:v>1.7091971116814559E-3</c:v>
                </c:pt>
                <c:pt idx="156">
                  <c:v>1.6263995219217993E-3</c:v>
                </c:pt>
                <c:pt idx="157">
                  <c:v>1.5738205327522257E-3</c:v>
                </c:pt>
                <c:pt idx="158">
                  <c:v>1.5212422065030557E-3</c:v>
                </c:pt>
                <c:pt idx="159">
                  <c:v>1.4686652060946976E-3</c:v>
                </c:pt>
                <c:pt idx="160">
                  <c:v>1.4160882056863399E-3</c:v>
                </c:pt>
                <c:pt idx="161">
                  <c:v>1.3635125311187918E-3</c:v>
                </c:pt>
                <c:pt idx="162">
                  <c:v>1.3109375194716492E-3</c:v>
                </c:pt>
                <c:pt idx="163">
                  <c:v>1.2583631751940439E-3</c:v>
                </c:pt>
                <c:pt idx="164">
                  <c:v>1.2057894893877138E-3</c:v>
                </c:pt>
                <c:pt idx="165">
                  <c:v>1.1861632256749794E-3</c:v>
                </c:pt>
                <c:pt idx="166">
                  <c:v>1.1685960242864459E-3</c:v>
                </c:pt>
                <c:pt idx="167">
                  <c:v>1.1510292659313345E-3</c:v>
                </c:pt>
                <c:pt idx="168">
                  <c:v>1.1334627305796224E-3</c:v>
                </c:pt>
                <c:pt idx="169">
                  <c:v>1.1158964152579332E-3</c:v>
                </c:pt>
                <c:pt idx="170">
                  <c:v>1.0983305429696653E-3</c:v>
                </c:pt>
                <c:pt idx="171">
                  <c:v>1.0807648921981087E-3</c:v>
                </c:pt>
                <c:pt idx="172">
                  <c:v>1.0631992429132411E-3</c:v>
                </c:pt>
                <c:pt idx="173">
                  <c:v>1.0541383753502201E-3</c:v>
                </c:pt>
                <c:pt idx="174">
                  <c:v>1.0543690082445757E-3</c:v>
                </c:pt>
                <c:pt idx="175">
                  <c:v>1.0545996353022655E-3</c:v>
                </c:pt>
                <c:pt idx="176">
                  <c:v>1.0548302594709028E-3</c:v>
                </c:pt>
                <c:pt idx="177">
                  <c:v>1.0550608807309673E-3</c:v>
                </c:pt>
                <c:pt idx="178">
                  <c:v>1.0552914961543662E-3</c:v>
                </c:pt>
                <c:pt idx="179">
                  <c:v>1.0555221086887125E-3</c:v>
                </c:pt>
                <c:pt idx="180">
                  <c:v>1.0557527183144861E-3</c:v>
                </c:pt>
                <c:pt idx="181">
                  <c:v>1.0560189426952905E-3</c:v>
                </c:pt>
                <c:pt idx="182">
                  <c:v>1.0588976894626988E-3</c:v>
                </c:pt>
                <c:pt idx="183">
                  <c:v>1.0617763996767398E-3</c:v>
                </c:pt>
                <c:pt idx="184">
                  <c:v>1.0646550375151146E-3</c:v>
                </c:pt>
                <c:pt idx="185">
                  <c:v>1.0675336751098002E-3</c:v>
                </c:pt>
                <c:pt idx="186">
                  <c:v>1.0704122403288193E-3</c:v>
                </c:pt>
                <c:pt idx="187">
                  <c:v>1.0732907326847932E-3</c:v>
                </c:pt>
                <c:pt idx="188">
                  <c:v>1.0761692252844568E-3</c:v>
                </c:pt>
                <c:pt idx="189">
                  <c:v>1.0790476087113976E-3</c:v>
                </c:pt>
                <c:pt idx="190">
                  <c:v>1.0783999652854779E-3</c:v>
                </c:pt>
                <c:pt idx="191">
                  <c:v>1.0748419298724802E-3</c:v>
                </c:pt>
                <c:pt idx="192">
                  <c:v>1.0712839842270565E-3</c:v>
                </c:pt>
                <c:pt idx="193">
                  <c:v>1.0677261280479741E-3</c:v>
                </c:pt>
                <c:pt idx="194">
                  <c:v>1.0641683170539125E-3</c:v>
                </c:pt>
                <c:pt idx="195">
                  <c:v>1.0606105506424043E-3</c:v>
                </c:pt>
                <c:pt idx="196">
                  <c:v>1.0570528742997044E-3</c:v>
                </c:pt>
                <c:pt idx="197">
                  <c:v>1.0534952877245785E-3</c:v>
                </c:pt>
                <c:pt idx="198">
                  <c:v>1.0492740189839277E-3</c:v>
                </c:pt>
                <c:pt idx="199">
                  <c:v>1.0375209137208235E-3</c:v>
                </c:pt>
                <c:pt idx="200">
                  <c:v>1.0257681050279788E-3</c:v>
                </c:pt>
                <c:pt idx="201">
                  <c:v>1.0140155929053937E-3</c:v>
                </c:pt>
                <c:pt idx="202">
                  <c:v>1.0022630797876068E-3</c:v>
                </c:pt>
                <c:pt idx="203">
                  <c:v>9.9051086423528121E-4</c:v>
                </c:pt>
                <c:pt idx="204">
                  <c:v>9.7875864868295602E-4</c:v>
                </c:pt>
                <c:pt idx="205">
                  <c:v>9.6700702627114941E-4</c:v>
                </c:pt>
                <c:pt idx="206">
                  <c:v>9.5525540385934355E-4</c:v>
                </c:pt>
                <c:pt idx="207">
                  <c:v>9.4061995419160601E-4</c:v>
                </c:pt>
                <c:pt idx="208">
                  <c:v>9.2416234245502914E-4</c:v>
                </c:pt>
                <c:pt idx="209">
                  <c:v>9.0770556140568786E-4</c:v>
                </c:pt>
                <c:pt idx="210">
                  <c:v>8.9124878035634549E-4</c:v>
                </c:pt>
                <c:pt idx="211">
                  <c:v>8.7479241465062178E-4</c:v>
                </c:pt>
                <c:pt idx="212">
                  <c:v>8.5833604894489763E-4</c:v>
                </c:pt>
                <c:pt idx="213">
                  <c:v>8.4188051392640798E-4</c:v>
                </c:pt>
                <c:pt idx="214">
                  <c:v>8.2542497890791876E-4</c:v>
                </c:pt>
                <c:pt idx="215">
                  <c:v>8.0901510456454372E-4</c:v>
                </c:pt>
                <c:pt idx="216">
                  <c:v>7.9287563834731496E-4</c:v>
                </c:pt>
                <c:pt idx="217">
                  <c:v>7.7673698688250604E-4</c:v>
                </c:pt>
                <c:pt idx="218">
                  <c:v>7.605983354176969E-4</c:v>
                </c:pt>
                <c:pt idx="219">
                  <c:v>7.4446009132909832E-4</c:v>
                </c:pt>
                <c:pt idx="220">
                  <c:v>7.2832225461670825E-4</c:v>
                </c:pt>
                <c:pt idx="221">
                  <c:v>7.1218482528052831E-4</c:v>
                </c:pt>
                <c:pt idx="222">
                  <c:v>6.9604739594434858E-4</c:v>
                </c:pt>
                <c:pt idx="223">
                  <c:v>6.799103739843778E-4</c:v>
                </c:pt>
                <c:pt idx="224">
                  <c:v>6.6634533944530188E-4</c:v>
                </c:pt>
                <c:pt idx="225">
                  <c:v>6.5403313717418417E-4</c:v>
                </c:pt>
                <c:pt idx="226">
                  <c:v>6.4172093490306656E-4</c:v>
                </c:pt>
                <c:pt idx="227">
                  <c:v>6.2940935430198959E-4</c:v>
                </c:pt>
                <c:pt idx="228">
                  <c:v>6.1709777370091187E-4</c:v>
                </c:pt>
                <c:pt idx="229">
                  <c:v>6.0478650497792553E-4</c:v>
                </c:pt>
                <c:pt idx="230">
                  <c:v>5.9247523521186926E-4</c:v>
                </c:pt>
                <c:pt idx="231">
                  <c:v>5.8016458711585201E-4</c:v>
                </c:pt>
                <c:pt idx="232">
                  <c:v>5.6881695420347804E-4</c:v>
                </c:pt>
                <c:pt idx="233">
                  <c:v>5.6131792169760667E-4</c:v>
                </c:pt>
                <c:pt idx="234">
                  <c:v>5.5381888855631715E-4</c:v>
                </c:pt>
                <c:pt idx="235">
                  <c:v>5.4632004476978877E-4</c:v>
                </c:pt>
                <c:pt idx="236">
                  <c:v>5.3882139097344067E-4</c:v>
                </c:pt>
                <c:pt idx="237">
                  <c:v>5.3132273654167366E-4</c:v>
                </c:pt>
                <c:pt idx="238">
                  <c:v>5.2382446145484872E-4</c:v>
                </c:pt>
                <c:pt idx="239">
                  <c:v>5.1632618573260475E-4</c:v>
                </c:pt>
                <c:pt idx="240">
                  <c:v>5.0882809936512302E-4</c:v>
                </c:pt>
                <c:pt idx="241">
                  <c:v>5.0422309764861254E-4</c:v>
                </c:pt>
                <c:pt idx="242">
                  <c:v>5.0070817012512513E-4</c:v>
                </c:pt>
                <c:pt idx="243">
                  <c:v>4.9719333166908959E-4</c:v>
                </c:pt>
                <c:pt idx="244">
                  <c:v>4.9367849291516918E-4</c:v>
                </c:pt>
                <c:pt idx="245">
                  <c:v>4.9016383199826765E-4</c:v>
                </c:pt>
                <c:pt idx="246">
                  <c:v>4.86649171081366E-4</c:v>
                </c:pt>
                <c:pt idx="247">
                  <c:v>4.8313459863614724E-4</c:v>
                </c:pt>
                <c:pt idx="248">
                  <c:v>4.7962011525837982E-4</c:v>
                </c:pt>
                <c:pt idx="249">
                  <c:v>4.7677593469827877E-4</c:v>
                </c:pt>
                <c:pt idx="250">
                  <c:v>4.759320754480201E-4</c:v>
                </c:pt>
                <c:pt idx="251">
                  <c:v>4.750882375132142E-4</c:v>
                </c:pt>
                <c:pt idx="252">
                  <c:v>4.7424439950687991E-4</c:v>
                </c:pt>
                <c:pt idx="253">
                  <c:v>4.7340060420297965E-4</c:v>
                </c:pt>
                <c:pt idx="254">
                  <c:v>4.7255680889907929E-4</c:v>
                </c:pt>
                <c:pt idx="255">
                  <c:v>4.7171305622608478E-4</c:v>
                </c:pt>
                <c:pt idx="256">
                  <c:v>4.7086930348156177E-4</c:v>
                </c:pt>
                <c:pt idx="257">
                  <c:v>4.7002557212402025E-4</c:v>
                </c:pt>
                <c:pt idx="258">
                  <c:v>4.705239028463022E-4</c:v>
                </c:pt>
                <c:pt idx="259">
                  <c:v>4.7141409491587428E-4</c:v>
                </c:pt>
                <c:pt idx="260">
                  <c:v>4.723042644951055E-4</c:v>
                </c:pt>
                <c:pt idx="261">
                  <c:v>4.7319441158399597E-4</c:v>
                </c:pt>
                <c:pt idx="262">
                  <c:v>4.7408455867288622E-4</c:v>
                </c:pt>
                <c:pt idx="263">
                  <c:v>4.7497466078109474E-4</c:v>
                </c:pt>
                <c:pt idx="264">
                  <c:v>4.7586476296477425E-4</c:v>
                </c:pt>
                <c:pt idx="265">
                  <c:v>4.7675482009230095E-4</c:v>
                </c:pt>
                <c:pt idx="266">
                  <c:v>4.7801119044769643E-4</c:v>
                </c:pt>
                <c:pt idx="267">
                  <c:v>4.801413716710956E-4</c:v>
                </c:pt>
                <c:pt idx="268">
                  <c:v>4.822714452391299E-4</c:v>
                </c:pt>
                <c:pt idx="269">
                  <c:v>4.8440151862653416E-4</c:v>
                </c:pt>
                <c:pt idx="270">
                  <c:v>4.8653153836688591E-4</c:v>
                </c:pt>
                <c:pt idx="271">
                  <c:v>4.8866150427955522E-4</c:v>
                </c:pt>
                <c:pt idx="272">
                  <c:v>4.9079141636454177E-4</c:v>
                </c:pt>
                <c:pt idx="273">
                  <c:v>4.9292127462184599E-4</c:v>
                </c:pt>
                <c:pt idx="274">
                  <c:v>4.9505107905146767E-4</c:v>
                </c:pt>
                <c:pt idx="275">
                  <c:v>4.9780307979555092E-4</c:v>
                </c:pt>
                <c:pt idx="276">
                  <c:v>5.0069620025431976E-4</c:v>
                </c:pt>
                <c:pt idx="277">
                  <c:v>5.0358924783539026E-4</c:v>
                </c:pt>
                <c:pt idx="278">
                  <c:v>5.0648222229338308E-4</c:v>
                </c:pt>
                <c:pt idx="279">
                  <c:v>5.093751236282982E-4</c:v>
                </c:pt>
                <c:pt idx="280">
                  <c:v>5.1226795159475618E-4</c:v>
                </c:pt>
                <c:pt idx="281">
                  <c:v>5.1516070668351593E-4</c:v>
                </c:pt>
                <c:pt idx="282">
                  <c:v>5.1805338864919798E-4</c:v>
                </c:pt>
                <c:pt idx="283">
                  <c:v>5.2092784441007975E-4</c:v>
                </c:pt>
                <c:pt idx="284">
                  <c:v>5.2376564467887911E-4</c:v>
                </c:pt>
                <c:pt idx="285">
                  <c:v>5.2660337296757246E-4</c:v>
                </c:pt>
                <c:pt idx="286">
                  <c:v>5.2944102975763219E-4</c:v>
                </c:pt>
                <c:pt idx="287">
                  <c:v>5.3227861480832227E-4</c:v>
                </c:pt>
                <c:pt idx="288">
                  <c:v>5.351161996182761E-4</c:v>
                </c:pt>
                <c:pt idx="289">
                  <c:v>5.3795364119022643E-4</c:v>
                </c:pt>
                <c:pt idx="290">
                  <c:v>5.4079101078207108E-4</c:v>
                </c:pt>
                <c:pt idx="291">
                  <c:v>5.4362830863454565E-4</c:v>
                </c:pt>
                <c:pt idx="292">
                  <c:v>5.4545590488122835E-4</c:v>
                </c:pt>
                <c:pt idx="293">
                  <c:v>5.4710399382685226E-4</c:v>
                </c:pt>
                <c:pt idx="294">
                  <c:v>5.487520412392735E-4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25888"/>
        <c:axId val="177527424"/>
      </c:scatterChart>
      <c:valAx>
        <c:axId val="17752588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77527424"/>
        <c:crosses val="autoZero"/>
        <c:crossBetween val="midCat"/>
      </c:valAx>
      <c:valAx>
        <c:axId val="177527424"/>
        <c:scaling>
          <c:logBase val="10"/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77525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Monomer Fraction</c:v>
          </c:tx>
          <c:spPr>
            <a:ln w="28575">
              <a:noFill/>
            </a:ln>
          </c:spPr>
          <c:xVal>
            <c:numRef>
              <c:f>Equilibrium!$D$11:$D$17</c:f>
              <c:numCache>
                <c:formatCode>0.00</c:formatCode>
                <c:ptCount val="7"/>
                <c:pt idx="0">
                  <c:v>0</c:v>
                </c:pt>
                <c:pt idx="1">
                  <c:v>2.2156829250940611</c:v>
                </c:pt>
                <c:pt idx="2">
                  <c:v>13.321267875077716</c:v>
                </c:pt>
                <c:pt idx="3">
                  <c:v>59.721376297494622</c:v>
                </c:pt>
                <c:pt idx="4">
                  <c:v>151.17195351032339</c:v>
                </c:pt>
                <c:pt idx="5">
                  <c:v>285.24308331329894</c:v>
                </c:pt>
              </c:numCache>
            </c:numRef>
          </c:xVal>
          <c:yVal>
            <c:numRef>
              <c:f>Equilibrium!$B$11:$B$17</c:f>
              <c:numCache>
                <c:formatCode>0.00</c:formatCode>
                <c:ptCount val="7"/>
                <c:pt idx="0">
                  <c:v>1</c:v>
                </c:pt>
                <c:pt idx="1">
                  <c:v>7.5280905987784464E-3</c:v>
                </c:pt>
                <c:pt idx="2">
                  <c:v>2.280812425501088E-3</c:v>
                </c:pt>
                <c:pt idx="3">
                  <c:v>8.3928426612065615E-4</c:v>
                </c:pt>
                <c:pt idx="4">
                  <c:v>4.5192973263843256E-4</c:v>
                </c:pt>
                <c:pt idx="5">
                  <c:v>2.9598127338842064E-4</c:v>
                </c:pt>
              </c:numCache>
            </c:numRef>
          </c:yVal>
          <c:smooth val="0"/>
        </c:ser>
        <c:ser>
          <c:idx val="1"/>
          <c:order val="1"/>
          <c:tx>
            <c:v>Trimer Fraction</c:v>
          </c:tx>
          <c:spPr>
            <a:ln w="28575">
              <a:noFill/>
            </a:ln>
          </c:spPr>
          <c:xVal>
            <c:numRef>
              <c:f>Equilibrium!$D$11:$D$17</c:f>
              <c:numCache>
                <c:formatCode>0.00</c:formatCode>
                <c:ptCount val="7"/>
                <c:pt idx="0">
                  <c:v>0</c:v>
                </c:pt>
                <c:pt idx="1">
                  <c:v>2.2156829250940611</c:v>
                </c:pt>
                <c:pt idx="2">
                  <c:v>13.321267875077716</c:v>
                </c:pt>
                <c:pt idx="3">
                  <c:v>59.721376297494622</c:v>
                </c:pt>
                <c:pt idx="4">
                  <c:v>151.17195351032339</c:v>
                </c:pt>
                <c:pt idx="5">
                  <c:v>285.24308331329894</c:v>
                </c:pt>
              </c:numCache>
            </c:numRef>
          </c:xVal>
          <c:yVal>
            <c:numRef>
              <c:f>Equilibrium!$C$11:$C$17</c:f>
              <c:numCache>
                <c:formatCode>0.00</c:formatCode>
                <c:ptCount val="7"/>
                <c:pt idx="0">
                  <c:v>0</c:v>
                </c:pt>
                <c:pt idx="1">
                  <c:v>0.99247190940122165</c:v>
                </c:pt>
                <c:pt idx="2">
                  <c:v>0.99771918757449896</c:v>
                </c:pt>
                <c:pt idx="3">
                  <c:v>0.99916071573387932</c:v>
                </c:pt>
                <c:pt idx="4">
                  <c:v>0.99954807026736148</c:v>
                </c:pt>
                <c:pt idx="5">
                  <c:v>0.99970401872661163</c:v>
                </c:pt>
              </c:numCache>
            </c:numRef>
          </c:yVal>
          <c:smooth val="0"/>
        </c:ser>
        <c:ser>
          <c:idx val="3"/>
          <c:order val="2"/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Equilibrium!$D$11:$D$17</c:f>
              <c:numCache>
                <c:formatCode>0.00</c:formatCode>
                <c:ptCount val="7"/>
                <c:pt idx="0">
                  <c:v>0</c:v>
                </c:pt>
                <c:pt idx="1">
                  <c:v>2.2156829250940611</c:v>
                </c:pt>
                <c:pt idx="2">
                  <c:v>13.321267875077716</c:v>
                </c:pt>
                <c:pt idx="3">
                  <c:v>59.721376297494622</c:v>
                </c:pt>
                <c:pt idx="4">
                  <c:v>151.17195351032339</c:v>
                </c:pt>
                <c:pt idx="5">
                  <c:v>285.24308331329894</c:v>
                </c:pt>
              </c:numCache>
            </c:numRef>
          </c:xVal>
          <c:yVal>
            <c:numRef>
              <c:f>Equilibrium!$F$11:$F$17</c:f>
              <c:numCache>
                <c:formatCode>0.00</c:formatCode>
                <c:ptCount val="7"/>
                <c:pt idx="0">
                  <c:v>1</c:v>
                </c:pt>
                <c:pt idx="1">
                  <c:v>7.5213021496178941E-3</c:v>
                </c:pt>
                <c:pt idx="2">
                  <c:v>2.2787520595925325E-3</c:v>
                </c:pt>
                <c:pt idx="3">
                  <c:v>8.385257132374447E-4</c:v>
                </c:pt>
                <c:pt idx="4">
                  <c:v>4.5152120276479169E-4</c:v>
                </c:pt>
                <c:pt idx="5">
                  <c:v>2.9571368582102873E-4</c:v>
                </c:pt>
              </c:numCache>
            </c:numRef>
          </c:yVal>
          <c:smooth val="1"/>
        </c:ser>
        <c:ser>
          <c:idx val="4"/>
          <c:order val="3"/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Equilibrium!$D$11:$D$17</c:f>
              <c:numCache>
                <c:formatCode>0.00</c:formatCode>
                <c:ptCount val="7"/>
                <c:pt idx="0">
                  <c:v>0</c:v>
                </c:pt>
                <c:pt idx="1">
                  <c:v>2.2156829250940611</c:v>
                </c:pt>
                <c:pt idx="2">
                  <c:v>13.321267875077716</c:v>
                </c:pt>
                <c:pt idx="3">
                  <c:v>59.721376297494622</c:v>
                </c:pt>
                <c:pt idx="4">
                  <c:v>151.17195351032339</c:v>
                </c:pt>
                <c:pt idx="5">
                  <c:v>285.24308331329894</c:v>
                </c:pt>
              </c:numCache>
            </c:numRef>
          </c:xVal>
          <c:yVal>
            <c:numRef>
              <c:f>Equilibrium!$G$11:$G$17</c:f>
              <c:numCache>
                <c:formatCode>0.00</c:formatCode>
                <c:ptCount val="7"/>
                <c:pt idx="0">
                  <c:v>0</c:v>
                </c:pt>
                <c:pt idx="1">
                  <c:v>0.99246877306340375</c:v>
                </c:pt>
                <c:pt idx="2">
                  <c:v>0.9977112707279282</c:v>
                </c:pt>
                <c:pt idx="3">
                  <c:v>0.99915148267201981</c:v>
                </c:pt>
                <c:pt idx="4">
                  <c:v>0.99953848331244721</c:v>
                </c:pt>
                <c:pt idx="5">
                  <c:v>0.99969428927131598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95904"/>
        <c:axId val="177597824"/>
      </c:scatterChart>
      <c:valAx>
        <c:axId val="17759590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Total</a:t>
                </a:r>
                <a:r>
                  <a:rPr lang="en-AU" baseline="0"/>
                  <a:t> PmScsCDL concentration (uM)</a:t>
                </a:r>
                <a:endParaRPr lang="en-AU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7597824"/>
        <c:crosses val="autoZero"/>
        <c:crossBetween val="midCat"/>
      </c:valAx>
      <c:valAx>
        <c:axId val="177597824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Protein fraction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77595904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0023935213389954"/>
          <c:y val="3.2723749845405423E-2"/>
          <c:w val="0.12755108684551192"/>
          <c:h val="0.11360992703137239"/>
        </c:manualLayout>
      </c:layout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23</xdr:row>
      <xdr:rowOff>66675</xdr:rowOff>
    </xdr:from>
    <xdr:to>
      <xdr:col>7</xdr:col>
      <xdr:colOff>371475</xdr:colOff>
      <xdr:row>37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52387</xdr:colOff>
      <xdr:row>23</xdr:row>
      <xdr:rowOff>66675</xdr:rowOff>
    </xdr:from>
    <xdr:to>
      <xdr:col>17</xdr:col>
      <xdr:colOff>738187</xdr:colOff>
      <xdr:row>37</xdr:row>
      <xdr:rowOff>142875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52387</xdr:colOff>
      <xdr:row>23</xdr:row>
      <xdr:rowOff>76200</xdr:rowOff>
    </xdr:from>
    <xdr:to>
      <xdr:col>27</xdr:col>
      <xdr:colOff>547687</xdr:colOff>
      <xdr:row>37</xdr:row>
      <xdr:rowOff>152400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71437</xdr:colOff>
      <xdr:row>23</xdr:row>
      <xdr:rowOff>85725</xdr:rowOff>
    </xdr:from>
    <xdr:to>
      <xdr:col>37</xdr:col>
      <xdr:colOff>566737</xdr:colOff>
      <xdr:row>37</xdr:row>
      <xdr:rowOff>161925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61912</xdr:colOff>
      <xdr:row>23</xdr:row>
      <xdr:rowOff>85725</xdr:rowOff>
    </xdr:from>
    <xdr:to>
      <xdr:col>47</xdr:col>
      <xdr:colOff>557212</xdr:colOff>
      <xdr:row>37</xdr:row>
      <xdr:rowOff>161925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8"/>
  <sheetViews>
    <sheetView workbookViewId="0">
      <selection activeCell="A4" sqref="A4:D54"/>
    </sheetView>
  </sheetViews>
  <sheetFormatPr defaultRowHeight="15" x14ac:dyDescent="0.25"/>
  <cols>
    <col min="1" max="4" width="9.140625" style="1"/>
    <col min="6" max="6" width="9.140625" style="1"/>
    <col min="7" max="7" width="9.140625" style="2" customWidth="1"/>
    <col min="8" max="9" width="9.140625" style="1"/>
  </cols>
  <sheetData>
    <row r="1" spans="1:9" x14ac:dyDescent="0.25">
      <c r="B1" s="1" t="s">
        <v>12</v>
      </c>
      <c r="G1" s="2" t="s">
        <v>22</v>
      </c>
    </row>
    <row r="3" spans="1:9" x14ac:dyDescent="0.25">
      <c r="A3" s="1" t="s">
        <v>0</v>
      </c>
      <c r="B3" s="3" t="s">
        <v>23</v>
      </c>
      <c r="C3" s="3" t="s">
        <v>24</v>
      </c>
      <c r="D3" s="3" t="s">
        <v>28</v>
      </c>
      <c r="F3" s="3" t="s">
        <v>0</v>
      </c>
      <c r="G3" s="2" t="s">
        <v>25</v>
      </c>
      <c r="H3" s="1" t="s">
        <v>26</v>
      </c>
      <c r="I3" s="1" t="s">
        <v>27</v>
      </c>
    </row>
    <row r="4" spans="1:9" x14ac:dyDescent="0.25">
      <c r="A4" s="25">
        <v>0</v>
      </c>
      <c r="B4" s="25">
        <v>11355600</v>
      </c>
      <c r="C4" s="25">
        <v>40497700</v>
      </c>
      <c r="D4" s="25">
        <v>89212100</v>
      </c>
      <c r="F4" s="14">
        <v>1.5973642499999999E-2</v>
      </c>
      <c r="G4" s="4">
        <f ca="1">FORECAST($F4,OFFSET(B$4:B$54,MATCH($F4,$A$4:$A$54,1)-1,0,2),OFFSET($A$4:$A$54,MATCH($F4,$A$4:$A$54,1)-1,0,2))</f>
        <v>10802302.968049999</v>
      </c>
      <c r="H4" s="4">
        <f t="shared" ref="H4:I19" ca="1" si="0">FORECAST($F4,OFFSET(C$4:C$54,MATCH($F4,$A$4:$A$54,1)-1,0,2),OFFSET($A$4:$A$54,MATCH($F4,$A$4:$A$54,1)-1,0,2))</f>
        <v>36451609.981525004</v>
      </c>
      <c r="I4" s="4">
        <f t="shared" ca="1" si="0"/>
        <v>78770748.262024999</v>
      </c>
    </row>
    <row r="5" spans="1:9" x14ac:dyDescent="0.25">
      <c r="A5" s="25">
        <v>0.01</v>
      </c>
      <c r="B5" s="25">
        <v>11152000</v>
      </c>
      <c r="C5" s="25">
        <v>38974100</v>
      </c>
      <c r="D5" s="25">
        <v>85268100</v>
      </c>
      <c r="F5" s="14">
        <v>1.71568673E-2</v>
      </c>
      <c r="G5" s="4">
        <f t="shared" ref="G5:G68" ca="1" si="1">FORECAST($F5,OFFSET(B$4:B$54,MATCH($F5,$A$4:$A$54,1)-1,0,2),OFFSET($A$4:$A$54,MATCH($F5,$A$4:$A$54,1)-1,0,2))</f>
        <v>10733036.988258</v>
      </c>
      <c r="H5" s="4">
        <f t="shared" ca="1" si="0"/>
        <v>35951969.645228997</v>
      </c>
      <c r="I5" s="4">
        <f t="shared" ca="1" si="0"/>
        <v>77483790.143809006</v>
      </c>
    </row>
    <row r="6" spans="1:9" x14ac:dyDescent="0.25">
      <c r="A6" s="25">
        <v>0.02</v>
      </c>
      <c r="B6" s="25">
        <v>10566600</v>
      </c>
      <c r="C6" s="25">
        <v>34751400</v>
      </c>
      <c r="D6" s="25">
        <v>74391400</v>
      </c>
      <c r="F6" s="14">
        <v>1.8340092200000001E-2</v>
      </c>
      <c r="G6" s="4">
        <f t="shared" ca="1" si="1"/>
        <v>10663771.002612</v>
      </c>
      <c r="H6" s="4">
        <f t="shared" ca="1" si="0"/>
        <v>35452329.266705997</v>
      </c>
      <c r="I6" s="4">
        <f t="shared" ca="1" si="0"/>
        <v>76196831.916825995</v>
      </c>
    </row>
    <row r="7" spans="1:9" x14ac:dyDescent="0.25">
      <c r="A7" s="25">
        <v>0.03</v>
      </c>
      <c r="B7" s="25">
        <v>9670870</v>
      </c>
      <c r="C7" s="25">
        <v>28755500</v>
      </c>
      <c r="D7" s="25">
        <v>59115000</v>
      </c>
      <c r="F7" s="14">
        <v>1.9523315100000001E-2</v>
      </c>
      <c r="G7" s="4">
        <f t="shared" ca="1" si="1"/>
        <v>10594505.134045999</v>
      </c>
      <c r="H7" s="4">
        <f t="shared" ca="1" si="0"/>
        <v>34952689.732722998</v>
      </c>
      <c r="I7" s="4">
        <f t="shared" ca="1" si="0"/>
        <v>74909875.865182996</v>
      </c>
    </row>
    <row r="8" spans="1:9" x14ac:dyDescent="0.25">
      <c r="A8" s="25">
        <v>0.04</v>
      </c>
      <c r="B8" s="25">
        <v>8568090</v>
      </c>
      <c r="C8" s="25">
        <v>22186500</v>
      </c>
      <c r="D8" s="25">
        <v>42693700</v>
      </c>
      <c r="F8" s="14">
        <v>2.07065362E-2</v>
      </c>
      <c r="G8" s="4">
        <f t="shared" ca="1" si="1"/>
        <v>10503313.4329574</v>
      </c>
      <c r="H8" s="4">
        <f t="shared" ca="1" si="0"/>
        <v>34327767.959841996</v>
      </c>
      <c r="I8" s="4">
        <f t="shared" ca="1" si="0"/>
        <v>73312067.039431989</v>
      </c>
    </row>
    <row r="9" spans="1:9" x14ac:dyDescent="0.25">
      <c r="A9" s="25">
        <v>0.05</v>
      </c>
      <c r="B9" s="25">
        <v>7372670</v>
      </c>
      <c r="C9" s="25">
        <v>16154100</v>
      </c>
      <c r="D9" s="25">
        <v>28088600</v>
      </c>
      <c r="F9" s="14">
        <v>2.1889757400000001E-2</v>
      </c>
      <c r="G9" s="4">
        <f t="shared" ca="1" si="1"/>
        <v>10397328.760409798</v>
      </c>
      <c r="H9" s="4">
        <f t="shared" ca="1" si="0"/>
        <v>33618320.360533997</v>
      </c>
      <c r="I9" s="4">
        <f t="shared" ca="1" si="0"/>
        <v>71504531.005463988</v>
      </c>
    </row>
    <row r="10" spans="1:9" x14ac:dyDescent="0.25">
      <c r="A10" s="25">
        <v>0.06</v>
      </c>
      <c r="B10" s="25">
        <v>6190680</v>
      </c>
      <c r="C10" s="25">
        <v>11391100</v>
      </c>
      <c r="D10" s="25">
        <v>17175400</v>
      </c>
      <c r="F10" s="14">
        <v>2.30729748E-2</v>
      </c>
      <c r="G10" s="4">
        <f t="shared" ca="1" si="1"/>
        <v>10291344.428239599</v>
      </c>
      <c r="H10" s="4">
        <f t="shared" ca="1" si="0"/>
        <v>32908875.039667998</v>
      </c>
      <c r="I10" s="4">
        <f t="shared" ca="1" si="0"/>
        <v>69697000.776528001</v>
      </c>
    </row>
    <row r="11" spans="1:9" x14ac:dyDescent="0.25">
      <c r="A11" s="25">
        <v>7.0000000000000007E-2</v>
      </c>
      <c r="B11" s="25">
        <v>5103370</v>
      </c>
      <c r="C11" s="25">
        <v>8137480</v>
      </c>
      <c r="D11" s="25">
        <v>10447200</v>
      </c>
      <c r="F11" s="14">
        <v>2.4256190300000001E-2</v>
      </c>
      <c r="G11" s="4">
        <f t="shared" ca="1" si="1"/>
        <v>10185360.266258098</v>
      </c>
      <c r="H11" s="4">
        <f t="shared" ca="1" si="0"/>
        <v>32199430.858022995</v>
      </c>
      <c r="I11" s="4">
        <f t="shared" ca="1" si="0"/>
        <v>67889473.450107992</v>
      </c>
    </row>
    <row r="12" spans="1:9" x14ac:dyDescent="0.25">
      <c r="A12" s="25">
        <v>0.08</v>
      </c>
      <c r="B12" s="25">
        <v>4158760</v>
      </c>
      <c r="C12" s="25">
        <v>6207640</v>
      </c>
      <c r="D12" s="25">
        <v>7233880</v>
      </c>
      <c r="F12" s="14">
        <v>2.5439403999999999E-2</v>
      </c>
      <c r="G12" s="4">
        <f t="shared" ca="1" si="1"/>
        <v>10079376.265508</v>
      </c>
      <c r="H12" s="4">
        <f t="shared" ca="1" si="0"/>
        <v>31489987.75564</v>
      </c>
      <c r="I12" s="4">
        <f t="shared" ca="1" si="0"/>
        <v>66081948.873439997</v>
      </c>
    </row>
    <row r="13" spans="1:9" x14ac:dyDescent="0.25">
      <c r="A13" s="25">
        <v>0.09</v>
      </c>
      <c r="B13" s="25">
        <v>3371570</v>
      </c>
      <c r="C13" s="25">
        <v>5177030</v>
      </c>
      <c r="D13" s="25">
        <v>6250080</v>
      </c>
      <c r="F13" s="14">
        <v>2.6622615799999999E-2</v>
      </c>
      <c r="G13" s="4">
        <f t="shared" ca="1" si="1"/>
        <v>9973392.4349466003</v>
      </c>
      <c r="H13" s="4">
        <f t="shared" ca="1" si="0"/>
        <v>30780545.792477995</v>
      </c>
      <c r="I13" s="4">
        <f t="shared" ca="1" si="0"/>
        <v>64274427.199287996</v>
      </c>
    </row>
    <row r="14" spans="1:9" x14ac:dyDescent="0.25">
      <c r="A14" s="25">
        <v>0.1</v>
      </c>
      <c r="B14" s="25">
        <v>2730300</v>
      </c>
      <c r="C14" s="25">
        <v>4590970</v>
      </c>
      <c r="D14" s="25">
        <v>6190600</v>
      </c>
      <c r="F14" s="14">
        <v>2.7805823800000001E-2</v>
      </c>
      <c r="G14" s="4">
        <f t="shared" ca="1" si="1"/>
        <v>9867408.9447625987</v>
      </c>
      <c r="H14" s="4">
        <f t="shared" ca="1" si="0"/>
        <v>30071106.107757997</v>
      </c>
      <c r="I14" s="4">
        <f t="shared" ca="1" si="0"/>
        <v>62466911.330167994</v>
      </c>
    </row>
    <row r="15" spans="1:9" x14ac:dyDescent="0.25">
      <c r="A15" s="25">
        <v>0.11</v>
      </c>
      <c r="B15" s="25">
        <v>2208390</v>
      </c>
      <c r="C15" s="25">
        <v>4113430</v>
      </c>
      <c r="D15" s="25">
        <v>6138920</v>
      </c>
      <c r="F15" s="14">
        <v>2.89890319E-2</v>
      </c>
      <c r="G15" s="4">
        <f t="shared" ca="1" si="1"/>
        <v>9761425.4456212986</v>
      </c>
      <c r="H15" s="4">
        <f t="shared" ca="1" si="0"/>
        <v>29361666.363078997</v>
      </c>
      <c r="I15" s="4">
        <f t="shared" ca="1" si="0"/>
        <v>60659395.308283992</v>
      </c>
    </row>
    <row r="16" spans="1:9" x14ac:dyDescent="0.25">
      <c r="A16" s="25">
        <v>0.12</v>
      </c>
      <c r="B16" s="25">
        <v>1775810</v>
      </c>
      <c r="C16" s="25">
        <v>3580140</v>
      </c>
      <c r="D16" s="25">
        <v>5693110</v>
      </c>
      <c r="F16" s="14">
        <v>3.0172234400000001E-2</v>
      </c>
      <c r="G16" s="4">
        <f t="shared" ca="1" si="1"/>
        <v>9651876.3348367997</v>
      </c>
      <c r="H16" s="4">
        <f t="shared" ca="1" si="0"/>
        <v>28642359.222640004</v>
      </c>
      <c r="I16" s="4">
        <f t="shared" ca="1" si="0"/>
        <v>58832168.724727996</v>
      </c>
    </row>
    <row r="17" spans="1:9" x14ac:dyDescent="0.25">
      <c r="A17" s="25">
        <v>0.13</v>
      </c>
      <c r="B17" s="25">
        <v>1407940</v>
      </c>
      <c r="C17" s="25">
        <v>2970130</v>
      </c>
      <c r="D17" s="25">
        <v>4858680</v>
      </c>
      <c r="F17" s="14">
        <v>3.1355436899999999E-2</v>
      </c>
      <c r="G17" s="4">
        <f t="shared" ca="1" si="1"/>
        <v>9521395.1295418013</v>
      </c>
      <c r="H17" s="4">
        <f t="shared" ca="1" si="0"/>
        <v>27865113.500390004</v>
      </c>
      <c r="I17" s="4">
        <f t="shared" ca="1" si="0"/>
        <v>56889196.403402999</v>
      </c>
    </row>
    <row r="18" spans="1:9" x14ac:dyDescent="0.25">
      <c r="A18" s="25">
        <v>0.14000000000000001</v>
      </c>
      <c r="B18" s="25">
        <v>1090110</v>
      </c>
      <c r="C18" s="25">
        <v>2338560</v>
      </c>
      <c r="D18" s="25">
        <v>3838370</v>
      </c>
      <c r="F18" s="14">
        <v>3.2538637500000002E-2</v>
      </c>
      <c r="G18" s="4">
        <f t="shared" ca="1" si="1"/>
        <v>9390914.1337749995</v>
      </c>
      <c r="H18" s="4">
        <f t="shared" ca="1" si="0"/>
        <v>27087869.026250001</v>
      </c>
      <c r="I18" s="4">
        <f t="shared" ca="1" si="0"/>
        <v>54946227.202124998</v>
      </c>
    </row>
    <row r="19" spans="1:9" x14ac:dyDescent="0.25">
      <c r="A19" s="25">
        <v>0.15</v>
      </c>
      <c r="B19" s="25">
        <v>817429</v>
      </c>
      <c r="C19" s="25">
        <v>1753590</v>
      </c>
      <c r="D19" s="25">
        <v>2846050</v>
      </c>
      <c r="F19" s="14">
        <v>3.3721834399999998E-2</v>
      </c>
      <c r="G19" s="4">
        <f t="shared" ca="1" si="1"/>
        <v>9260433.5460368004</v>
      </c>
      <c r="H19" s="4">
        <f t="shared" ca="1" si="0"/>
        <v>26310626.982640006</v>
      </c>
      <c r="I19" s="4">
        <f t="shared" ca="1" si="0"/>
        <v>53003264.076728009</v>
      </c>
    </row>
    <row r="20" spans="1:9" x14ac:dyDescent="0.25">
      <c r="A20" s="25">
        <v>0.16</v>
      </c>
      <c r="B20" s="25">
        <v>591371</v>
      </c>
      <c r="C20" s="25">
        <v>1261020</v>
      </c>
      <c r="D20" s="25">
        <v>2011150</v>
      </c>
      <c r="F20" s="14">
        <v>3.4905027599999999E-2</v>
      </c>
      <c r="G20" s="4">
        <f t="shared" ca="1" si="1"/>
        <v>9129953.3663272001</v>
      </c>
      <c r="H20" s="4">
        <f t="shared" ref="H20:H83" ca="1" si="2">FORECAST($F20,OFFSET(C$4:C$54,MATCH($F20,$A$4:$A$54,1)-1,0,2),OFFSET($A$4:$A$54,MATCH($F20,$A$4:$A$54,1)-1,0,2))</f>
        <v>25533387.369560003</v>
      </c>
      <c r="I20" s="4">
        <f t="shared" ref="I20:I83" ca="1" si="3">FORECAST($F20,OFFSET(D$4:D$54,MATCH($F20,$A$4:$A$54,1)-1,0,2),OFFSET($A$4:$A$54,MATCH($F20,$A$4:$A$54,1)-1,0,2))</f>
        <v>51060307.027212001</v>
      </c>
    </row>
    <row r="21" spans="1:9" x14ac:dyDescent="0.25">
      <c r="A21" s="25">
        <v>0.17</v>
      </c>
      <c r="B21" s="25">
        <v>415001</v>
      </c>
      <c r="C21" s="25">
        <v>877560</v>
      </c>
      <c r="D21" s="25">
        <v>1371400</v>
      </c>
      <c r="F21" s="14">
        <v>3.6088216999999999E-2</v>
      </c>
      <c r="G21" s="4">
        <f t="shared" ca="1" si="1"/>
        <v>8999473.6056740005</v>
      </c>
      <c r="H21" s="4">
        <f t="shared" ca="1" si="2"/>
        <v>24756150.252700005</v>
      </c>
      <c r="I21" s="4">
        <f t="shared" ca="1" si="3"/>
        <v>49117356.217790008</v>
      </c>
    </row>
    <row r="22" spans="1:9" x14ac:dyDescent="0.25">
      <c r="A22" s="25">
        <v>0.18</v>
      </c>
      <c r="B22" s="25">
        <v>288819</v>
      </c>
      <c r="C22" s="25">
        <v>599654</v>
      </c>
      <c r="D22" s="25">
        <v>910817</v>
      </c>
      <c r="F22" s="14">
        <v>3.7271402799999999E-2</v>
      </c>
      <c r="G22" s="4">
        <f t="shared" ca="1" si="1"/>
        <v>8868994.2420216016</v>
      </c>
      <c r="H22" s="4">
        <f t="shared" ca="1" si="2"/>
        <v>23978915.500680003</v>
      </c>
      <c r="I22" s="4">
        <f t="shared" ca="1" si="3"/>
        <v>47174411.320036002</v>
      </c>
    </row>
    <row r="23" spans="1:9" x14ac:dyDescent="0.25">
      <c r="A23" s="25">
        <v>0.19</v>
      </c>
      <c r="B23" s="25">
        <v>208527</v>
      </c>
      <c r="C23" s="25">
        <v>414268</v>
      </c>
      <c r="D23" s="25">
        <v>598482</v>
      </c>
      <c r="F23" s="14">
        <v>3.8454588499999998E-2</v>
      </c>
      <c r="G23" s="4">
        <f t="shared" ca="1" si="1"/>
        <v>8738514.8893970009</v>
      </c>
      <c r="H23" s="4">
        <f t="shared" ca="1" si="2"/>
        <v>23201680.814350005</v>
      </c>
      <c r="I23" s="4">
        <f t="shared" ca="1" si="3"/>
        <v>45231466.586495005</v>
      </c>
    </row>
    <row r="24" spans="1:9" x14ac:dyDescent="0.25">
      <c r="A24" s="25">
        <v>0.2</v>
      </c>
      <c r="B24" s="25">
        <v>165122</v>
      </c>
      <c r="C24" s="25">
        <v>304589</v>
      </c>
      <c r="D24" s="25">
        <v>406346</v>
      </c>
      <c r="F24" s="14">
        <v>3.9637770500000002E-2</v>
      </c>
      <c r="G24" s="4">
        <f t="shared" ca="1" si="1"/>
        <v>8608035.944800999</v>
      </c>
      <c r="H24" s="4">
        <f t="shared" ca="1" si="2"/>
        <v>22424448.558550004</v>
      </c>
      <c r="I24" s="4">
        <f t="shared" ca="1" si="3"/>
        <v>43288527.928834997</v>
      </c>
    </row>
    <row r="25" spans="1:9" x14ac:dyDescent="0.25">
      <c r="A25" s="25">
        <v>0.21</v>
      </c>
      <c r="B25" s="25">
        <v>146765</v>
      </c>
      <c r="C25" s="25">
        <v>251343</v>
      </c>
      <c r="D25" s="25">
        <v>308477</v>
      </c>
      <c r="F25" s="14">
        <v>4.08209488E-2</v>
      </c>
      <c r="G25" s="4">
        <f t="shared" ca="1" si="1"/>
        <v>8469952.1385504007</v>
      </c>
      <c r="H25" s="4">
        <f t="shared" ca="1" si="2"/>
        <v>21691270.845887996</v>
      </c>
      <c r="I25" s="4">
        <f t="shared" ca="1" si="3"/>
        <v>41494696.068112001</v>
      </c>
    </row>
    <row r="26" spans="1:9" x14ac:dyDescent="0.25">
      <c r="A26" s="25">
        <v>0.22</v>
      </c>
      <c r="B26" s="25">
        <v>141531</v>
      </c>
      <c r="C26" s="25">
        <v>233541</v>
      </c>
      <c r="D26" s="25">
        <v>275773</v>
      </c>
      <c r="F26" s="14">
        <v>4.2004119600000001E-2</v>
      </c>
      <c r="G26" s="4">
        <f t="shared" ca="1" si="1"/>
        <v>8328513.5347768003</v>
      </c>
      <c r="H26" s="4">
        <f t="shared" ca="1" si="2"/>
        <v>20977534.892495997</v>
      </c>
      <c r="I26" s="4">
        <f t="shared" ca="1" si="3"/>
        <v>39766663.283004001</v>
      </c>
    </row>
    <row r="27" spans="1:9" x14ac:dyDescent="0.25">
      <c r="A27" s="25">
        <v>0.23</v>
      </c>
      <c r="B27" s="25">
        <v>139812</v>
      </c>
      <c r="C27" s="25">
        <v>231050</v>
      </c>
      <c r="D27" s="25">
        <v>276204</v>
      </c>
      <c r="F27" s="14">
        <v>4.3187290400000002E-2</v>
      </c>
      <c r="G27" s="4">
        <f t="shared" ca="1" si="1"/>
        <v>8187074.9310031999</v>
      </c>
      <c r="H27" s="4">
        <f t="shared" ca="1" si="2"/>
        <v>20263798.939103998</v>
      </c>
      <c r="I27" s="4">
        <f t="shared" ca="1" si="3"/>
        <v>38038630.497896001</v>
      </c>
    </row>
    <row r="28" spans="1:9" x14ac:dyDescent="0.25">
      <c r="A28" s="25">
        <v>0.24</v>
      </c>
      <c r="B28" s="25">
        <v>135763</v>
      </c>
      <c r="C28" s="25">
        <v>228448</v>
      </c>
      <c r="D28" s="25">
        <v>281569</v>
      </c>
      <c r="F28" s="14">
        <v>4.4370457500000002E-2</v>
      </c>
      <c r="G28" s="4">
        <f t="shared" ca="1" si="1"/>
        <v>8045636.7695349995</v>
      </c>
      <c r="H28" s="4">
        <f t="shared" ca="1" si="2"/>
        <v>19550065.217699997</v>
      </c>
      <c r="I28" s="4">
        <f t="shared" ca="1" si="3"/>
        <v>36310603.116674997</v>
      </c>
    </row>
    <row r="29" spans="1:9" x14ac:dyDescent="0.25">
      <c r="A29" s="25">
        <v>0.25</v>
      </c>
      <c r="B29" s="25">
        <v>127390</v>
      </c>
      <c r="C29" s="25">
        <v>217881</v>
      </c>
      <c r="D29" s="25">
        <v>274949</v>
      </c>
      <c r="F29" s="14">
        <v>4.5553620900000001E-2</v>
      </c>
      <c r="G29" s="4">
        <f t="shared" ca="1" si="1"/>
        <v>7904199.0503722001</v>
      </c>
      <c r="H29" s="4">
        <f t="shared" ca="1" si="2"/>
        <v>18836333.728283998</v>
      </c>
      <c r="I29" s="4">
        <f t="shared" ca="1" si="3"/>
        <v>34582581.139341004</v>
      </c>
    </row>
    <row r="30" spans="1:9" x14ac:dyDescent="0.25">
      <c r="A30" s="25">
        <v>0.26</v>
      </c>
      <c r="B30" s="25">
        <v>115634</v>
      </c>
      <c r="C30" s="25">
        <v>199024</v>
      </c>
      <c r="D30" s="25">
        <v>253064</v>
      </c>
      <c r="F30" s="14">
        <v>4.67367806E-2</v>
      </c>
      <c r="G30" s="4">
        <f t="shared" ca="1" si="1"/>
        <v>7762761.7735148007</v>
      </c>
      <c r="H30" s="4">
        <f t="shared" ca="1" si="2"/>
        <v>18122604.470856</v>
      </c>
      <c r="I30" s="4">
        <f t="shared" ca="1" si="3"/>
        <v>32854564.565894008</v>
      </c>
    </row>
    <row r="31" spans="1:9" x14ac:dyDescent="0.25">
      <c r="A31" s="25">
        <v>0.27</v>
      </c>
      <c r="B31" s="25">
        <v>102864</v>
      </c>
      <c r="C31" s="25">
        <v>176310</v>
      </c>
      <c r="D31" s="25">
        <v>222411</v>
      </c>
      <c r="F31" s="14">
        <v>4.7919936500000003E-2</v>
      </c>
      <c r="G31" s="4">
        <f t="shared" ca="1" si="1"/>
        <v>7621324.950917</v>
      </c>
      <c r="H31" s="4">
        <f t="shared" ca="1" si="2"/>
        <v>17408877.505739998</v>
      </c>
      <c r="I31" s="4">
        <f t="shared" ca="1" si="3"/>
        <v>31126553.542384997</v>
      </c>
    </row>
    <row r="32" spans="1:9" x14ac:dyDescent="0.25">
      <c r="A32" s="25">
        <v>0.28000000000000003</v>
      </c>
      <c r="B32" s="25">
        <v>91472.7</v>
      </c>
      <c r="C32" s="25">
        <v>155214</v>
      </c>
      <c r="D32" s="25">
        <v>192345</v>
      </c>
      <c r="F32" s="14">
        <v>4.9103088699999999E-2</v>
      </c>
      <c r="G32" s="4">
        <f t="shared" ca="1" si="1"/>
        <v>7479888.5706246002</v>
      </c>
      <c r="H32" s="4">
        <f t="shared" ca="1" si="2"/>
        <v>16695152.772611998</v>
      </c>
      <c r="I32" s="4">
        <f t="shared" ca="1" si="3"/>
        <v>29398547.922763005</v>
      </c>
    </row>
    <row r="33" spans="1:9" x14ac:dyDescent="0.25">
      <c r="A33" s="25">
        <v>0.28999999999999998</v>
      </c>
      <c r="B33" s="25">
        <v>82924.399999999994</v>
      </c>
      <c r="C33" s="25">
        <v>139353</v>
      </c>
      <c r="D33" s="25">
        <v>169404</v>
      </c>
      <c r="F33" s="14">
        <v>5.0286233399999998E-2</v>
      </c>
      <c r="G33" s="4">
        <f t="shared" ca="1" si="1"/>
        <v>7338837.4983534012</v>
      </c>
      <c r="H33" s="4">
        <f t="shared" ca="1" si="2"/>
        <v>16017767.031580001</v>
      </c>
      <c r="I33" s="4">
        <f t="shared" ca="1" si="3"/>
        <v>27776227.765912011</v>
      </c>
    </row>
    <row r="34" spans="1:9" x14ac:dyDescent="0.25">
      <c r="A34" s="25">
        <v>0.3</v>
      </c>
      <c r="B34" s="25">
        <v>77470</v>
      </c>
      <c r="C34" s="25">
        <v>129542</v>
      </c>
      <c r="D34" s="25">
        <v>155429</v>
      </c>
      <c r="F34" s="14">
        <v>5.1469374399999997E-2</v>
      </c>
      <c r="G34" s="4">
        <f t="shared" ca="1" si="1"/>
        <v>7198991.4152944013</v>
      </c>
      <c r="H34" s="4">
        <f t="shared" ca="1" si="2"/>
        <v>15454236.973280001</v>
      </c>
      <c r="I34" s="4">
        <f t="shared" ca="1" si="3"/>
        <v>26485042.329792008</v>
      </c>
    </row>
    <row r="35" spans="1:9" x14ac:dyDescent="0.25">
      <c r="A35" s="25">
        <v>0.31</v>
      </c>
      <c r="B35" s="25">
        <v>74368</v>
      </c>
      <c r="C35" s="25">
        <v>124515</v>
      </c>
      <c r="D35" s="25">
        <v>148878</v>
      </c>
      <c r="F35" s="14">
        <v>5.2652515499999997E-2</v>
      </c>
      <c r="G35" s="4">
        <f t="shared" ca="1" si="1"/>
        <v>7059145.3204155006</v>
      </c>
      <c r="H35" s="4">
        <f t="shared" ca="1" si="2"/>
        <v>14890706.867350001</v>
      </c>
      <c r="I35" s="4">
        <f t="shared" ca="1" si="3"/>
        <v>25193856.784540005</v>
      </c>
    </row>
    <row r="36" spans="1:9" x14ac:dyDescent="0.25">
      <c r="A36" s="25">
        <v>0.32</v>
      </c>
      <c r="B36" s="25">
        <v>72459.199999999997</v>
      </c>
      <c r="C36" s="25">
        <v>122273</v>
      </c>
      <c r="D36" s="25">
        <v>147306</v>
      </c>
      <c r="F36" s="14">
        <v>5.3835648999999999E-2</v>
      </c>
      <c r="G36" s="4">
        <f t="shared" ca="1" si="1"/>
        <v>6919300.1238490008</v>
      </c>
      <c r="H36" s="4">
        <f t="shared" ca="1" si="2"/>
        <v>14327180.381299999</v>
      </c>
      <c r="I36" s="4">
        <f t="shared" ca="1" si="3"/>
        <v>23902679.533320002</v>
      </c>
    </row>
    <row r="37" spans="1:9" x14ac:dyDescent="0.25">
      <c r="A37" s="25">
        <v>0.33</v>
      </c>
      <c r="B37" s="25">
        <v>70698.399999999994</v>
      </c>
      <c r="C37" s="25">
        <v>121195</v>
      </c>
      <c r="D37" s="25">
        <v>148968</v>
      </c>
      <c r="F37" s="14">
        <v>5.5018778900000002E-2</v>
      </c>
      <c r="G37" s="4">
        <f t="shared" ca="1" si="1"/>
        <v>6779455.3527989006</v>
      </c>
      <c r="H37" s="4">
        <f t="shared" ca="1" si="2"/>
        <v>13763655.609929997</v>
      </c>
      <c r="I37" s="4">
        <f t="shared" ca="1" si="3"/>
        <v>22611506.210852005</v>
      </c>
    </row>
    <row r="38" spans="1:9" x14ac:dyDescent="0.25">
      <c r="A38" s="25">
        <v>0.34</v>
      </c>
      <c r="B38" s="25">
        <v>68487.199999999997</v>
      </c>
      <c r="C38" s="25">
        <v>120390</v>
      </c>
      <c r="D38" s="25">
        <v>152944</v>
      </c>
      <c r="F38" s="14">
        <v>5.6201901300000003E-2</v>
      </c>
      <c r="G38" s="4">
        <f t="shared" ca="1" si="1"/>
        <v>6639611.4682413004</v>
      </c>
      <c r="H38" s="4">
        <f t="shared" ca="1" si="2"/>
        <v>13200134.410809997</v>
      </c>
      <c r="I38" s="4">
        <f t="shared" ca="1" si="3"/>
        <v>21320341.073284</v>
      </c>
    </row>
    <row r="39" spans="1:9" x14ac:dyDescent="0.25">
      <c r="A39" s="25">
        <v>0.35</v>
      </c>
      <c r="B39" s="25">
        <v>65777.100000000006</v>
      </c>
      <c r="C39" s="25">
        <v>119525</v>
      </c>
      <c r="D39" s="25">
        <v>158345</v>
      </c>
      <c r="F39" s="14">
        <v>5.7385023700000003E-2</v>
      </c>
      <c r="G39" s="4">
        <f t="shared" ca="1" si="1"/>
        <v>6499767.5836837003</v>
      </c>
      <c r="H39" s="4">
        <f t="shared" ca="1" si="2"/>
        <v>12636613.211689997</v>
      </c>
      <c r="I39" s="4">
        <f t="shared" ca="1" si="3"/>
        <v>20029175.935716003</v>
      </c>
    </row>
    <row r="40" spans="1:9" x14ac:dyDescent="0.25">
      <c r="A40" s="25">
        <v>0.36</v>
      </c>
      <c r="B40" s="25">
        <v>62889.599999999999</v>
      </c>
      <c r="C40" s="25">
        <v>118440</v>
      </c>
      <c r="D40" s="25">
        <v>163644</v>
      </c>
      <c r="F40" s="14">
        <v>5.85681386E-2</v>
      </c>
      <c r="G40" s="4">
        <f t="shared" ca="1" si="1"/>
        <v>6359924.5856186002</v>
      </c>
      <c r="H40" s="4">
        <f t="shared" ca="1" si="2"/>
        <v>12073095.584819999</v>
      </c>
      <c r="I40" s="4">
        <f t="shared" ca="1" si="3"/>
        <v>18738018.983047999</v>
      </c>
    </row>
    <row r="41" spans="1:9" x14ac:dyDescent="0.25">
      <c r="A41" s="25">
        <v>0.37</v>
      </c>
      <c r="B41" s="25">
        <v>60269.8</v>
      </c>
      <c r="C41" s="25">
        <v>116904</v>
      </c>
      <c r="D41" s="25">
        <v>166723</v>
      </c>
      <c r="F41" s="14">
        <v>5.9751246100000002E-2</v>
      </c>
      <c r="G41" s="4">
        <f t="shared" ca="1" si="1"/>
        <v>6220082.4622261003</v>
      </c>
      <c r="H41" s="4">
        <f t="shared" ca="1" si="2"/>
        <v>11509581.482569996</v>
      </c>
      <c r="I41" s="4">
        <f t="shared" ca="1" si="3"/>
        <v>17446870.106147997</v>
      </c>
    </row>
    <row r="42" spans="1:9" x14ac:dyDescent="0.25">
      <c r="A42" s="25">
        <v>0.38</v>
      </c>
      <c r="B42" s="25">
        <v>58255.5</v>
      </c>
      <c r="C42" s="25">
        <v>114632</v>
      </c>
      <c r="D42" s="25">
        <v>165670</v>
      </c>
      <c r="F42" s="14">
        <v>6.0934349899999997E-2</v>
      </c>
      <c r="G42" s="4">
        <f t="shared" ca="1" si="1"/>
        <v>6089087.201023099</v>
      </c>
      <c r="H42" s="4">
        <f t="shared" ca="1" si="2"/>
        <v>11087098.047836199</v>
      </c>
      <c r="I42" s="4">
        <f t="shared" ca="1" si="3"/>
        <v>16546750.700282</v>
      </c>
    </row>
    <row r="43" spans="1:9" x14ac:dyDescent="0.25">
      <c r="A43" s="25">
        <v>0.39</v>
      </c>
      <c r="B43" s="25">
        <v>56934.5</v>
      </c>
      <c r="C43" s="25">
        <v>111443</v>
      </c>
      <c r="D43" s="25">
        <v>159704</v>
      </c>
      <c r="F43" s="14">
        <v>6.2117449900000003E-2</v>
      </c>
      <c r="G43" s="4">
        <f t="shared" ca="1" si="1"/>
        <v>5960447.5549230985</v>
      </c>
      <c r="H43" s="4">
        <f t="shared" ca="1" si="2"/>
        <v>10702162.265636198</v>
      </c>
      <c r="I43" s="4">
        <f t="shared" ca="1" si="3"/>
        <v>15750737.358282</v>
      </c>
    </row>
    <row r="44" spans="1:9" x14ac:dyDescent="0.25">
      <c r="A44" s="25">
        <v>0.4</v>
      </c>
      <c r="B44" s="25">
        <v>56151.5</v>
      </c>
      <c r="C44" s="25">
        <v>107411</v>
      </c>
      <c r="D44" s="25">
        <v>149655</v>
      </c>
      <c r="F44" s="14">
        <v>6.3300542500000001E-2</v>
      </c>
      <c r="G44" s="4">
        <f t="shared" ca="1" si="1"/>
        <v>5831808.7134324992</v>
      </c>
      <c r="H44" s="4">
        <f t="shared" ca="1" si="2"/>
        <v>10317228.891114999</v>
      </c>
      <c r="I44" s="4">
        <f t="shared" ca="1" si="3"/>
        <v>14954728.99515</v>
      </c>
    </row>
    <row r="45" spans="1:9" x14ac:dyDescent="0.25">
      <c r="A45" s="25">
        <v>0.41</v>
      </c>
      <c r="B45" s="25">
        <v>55602.6</v>
      </c>
      <c r="C45" s="25">
        <v>102891</v>
      </c>
      <c r="D45" s="25">
        <v>137717</v>
      </c>
      <c r="F45" s="14">
        <v>6.4483635100000006E-2</v>
      </c>
      <c r="G45" s="4">
        <f t="shared" ca="1" si="1"/>
        <v>5703169.8719418989</v>
      </c>
      <c r="H45" s="4">
        <f t="shared" ca="1" si="2"/>
        <v>9932295.516593799</v>
      </c>
      <c r="I45" s="4">
        <f t="shared" ca="1" si="3"/>
        <v>14158720.632018</v>
      </c>
    </row>
    <row r="46" spans="1:9" x14ac:dyDescent="0.25">
      <c r="A46" s="25">
        <v>0.42</v>
      </c>
      <c r="B46" s="25">
        <v>54985.2</v>
      </c>
      <c r="C46" s="25">
        <v>98384.1</v>
      </c>
      <c r="D46" s="25">
        <v>126628</v>
      </c>
      <c r="F46" s="14">
        <v>6.5666720299999995E-2</v>
      </c>
      <c r="G46" s="4">
        <f t="shared" ca="1" si="1"/>
        <v>5574531.8350606998</v>
      </c>
      <c r="H46" s="4">
        <f t="shared" ca="1" si="2"/>
        <v>9547364.5497514009</v>
      </c>
      <c r="I46" s="4">
        <f t="shared" ca="1" si="3"/>
        <v>13362717.247754008</v>
      </c>
    </row>
    <row r="47" spans="1:9" x14ac:dyDescent="0.25">
      <c r="A47" s="25">
        <v>0.43</v>
      </c>
      <c r="B47" s="25">
        <v>54096.3</v>
      </c>
      <c r="C47" s="25">
        <v>94368.9</v>
      </c>
      <c r="D47" s="25">
        <v>118668</v>
      </c>
      <c r="F47" s="14">
        <v>6.6849798000000002E-2</v>
      </c>
      <c r="G47" s="4">
        <f t="shared" ca="1" si="1"/>
        <v>5445894.6136619989</v>
      </c>
      <c r="H47" s="4">
        <f t="shared" ca="1" si="2"/>
        <v>9162436.0231240019</v>
      </c>
      <c r="I47" s="4">
        <f t="shared" ca="1" si="3"/>
        <v>12566718.909639999</v>
      </c>
    </row>
    <row r="48" spans="1:9" x14ac:dyDescent="0.25">
      <c r="A48" s="25">
        <v>0.44</v>
      </c>
      <c r="B48" s="25">
        <v>52893.2</v>
      </c>
      <c r="C48" s="25">
        <v>91138</v>
      </c>
      <c r="D48" s="25">
        <v>114950</v>
      </c>
      <c r="F48" s="14">
        <v>6.8032868199999999E-2</v>
      </c>
      <c r="G48" s="4">
        <f t="shared" ca="1" si="1"/>
        <v>5317258.2077457998</v>
      </c>
      <c r="H48" s="4">
        <f t="shared" ca="1" si="2"/>
        <v>8777509.9367116019</v>
      </c>
      <c r="I48" s="4">
        <f t="shared" ca="1" si="3"/>
        <v>11770725.617676005</v>
      </c>
    </row>
    <row r="49" spans="1:9" x14ac:dyDescent="0.25">
      <c r="A49" s="25">
        <v>0.45</v>
      </c>
      <c r="B49" s="25">
        <v>51477.8</v>
      </c>
      <c r="C49" s="25">
        <v>88737.8</v>
      </c>
      <c r="D49" s="25">
        <v>115225</v>
      </c>
      <c r="F49" s="14">
        <v>6.9215930999999994E-2</v>
      </c>
      <c r="G49" s="4">
        <f t="shared" ca="1" si="1"/>
        <v>5188622.606439</v>
      </c>
      <c r="H49" s="4">
        <f t="shared" ca="1" si="2"/>
        <v>8392586.2579780035</v>
      </c>
      <c r="I49" s="4">
        <f t="shared" ca="1" si="3"/>
        <v>10974737.30458001</v>
      </c>
    </row>
    <row r="50" spans="1:9" x14ac:dyDescent="0.25">
      <c r="A50" s="25">
        <v>0.46</v>
      </c>
      <c r="B50" s="25">
        <v>50040.7</v>
      </c>
      <c r="C50" s="25">
        <v>87023.7</v>
      </c>
      <c r="D50" s="25">
        <v>118223</v>
      </c>
      <c r="F50" s="14">
        <v>7.0398993800000004E-2</v>
      </c>
      <c r="G50" s="4">
        <f t="shared" ca="1" si="1"/>
        <v>5065680.6466582017</v>
      </c>
      <c r="H50" s="4">
        <f t="shared" ca="1" si="2"/>
        <v>8060480.5805008002</v>
      </c>
      <c r="I50" s="4">
        <f t="shared" ca="1" si="3"/>
        <v>10318990.524258401</v>
      </c>
    </row>
    <row r="51" spans="1:9" x14ac:dyDescent="0.25">
      <c r="A51" s="25">
        <v>0.47</v>
      </c>
      <c r="B51" s="25">
        <v>48792.9</v>
      </c>
      <c r="C51" s="25">
        <v>85755.3</v>
      </c>
      <c r="D51" s="25">
        <v>122197</v>
      </c>
      <c r="F51" s="14">
        <v>7.1582049100000003E-2</v>
      </c>
      <c r="G51" s="4">
        <f t="shared" ca="1" si="1"/>
        <v>4953928.0599649008</v>
      </c>
      <c r="H51" s="4">
        <f t="shared" ca="1" si="2"/>
        <v>7832169.8364856001</v>
      </c>
      <c r="I51" s="4">
        <f t="shared" ca="1" si="3"/>
        <v>9938836.9985988028</v>
      </c>
    </row>
    <row r="52" spans="1:9" x14ac:dyDescent="0.25">
      <c r="A52" s="25">
        <v>0.48</v>
      </c>
      <c r="B52" s="25">
        <v>47894.3</v>
      </c>
      <c r="C52" s="25">
        <v>84709.6</v>
      </c>
      <c r="D52" s="25">
        <v>125520</v>
      </c>
      <c r="F52" s="14">
        <v>7.2765097000000001E-2</v>
      </c>
      <c r="G52" s="4">
        <f t="shared" ca="1" si="1"/>
        <v>4842176.1722830012</v>
      </c>
      <c r="H52" s="4">
        <f t="shared" ca="1" si="2"/>
        <v>7603860.520552</v>
      </c>
      <c r="I52" s="4">
        <f t="shared" ca="1" si="3"/>
        <v>9558685.8507960029</v>
      </c>
    </row>
    <row r="53" spans="1:9" x14ac:dyDescent="0.25">
      <c r="A53" s="25">
        <v>0.49</v>
      </c>
      <c r="B53" s="25">
        <v>47427.7</v>
      </c>
      <c r="C53" s="25">
        <v>83721.7</v>
      </c>
      <c r="D53" s="25">
        <v>127047</v>
      </c>
      <c r="F53" s="14">
        <v>7.3948137499999997E-2</v>
      </c>
      <c r="G53" s="4">
        <f t="shared" ca="1" si="1"/>
        <v>4730424.983612502</v>
      </c>
      <c r="H53" s="4">
        <f t="shared" ca="1" si="2"/>
        <v>7375552.6327000018</v>
      </c>
      <c r="I53" s="4">
        <f t="shared" ca="1" si="3"/>
        <v>9178537.0808500051</v>
      </c>
    </row>
    <row r="54" spans="1:9" x14ac:dyDescent="0.25">
      <c r="A54" s="25">
        <v>0.5</v>
      </c>
      <c r="B54" s="25">
        <v>47387.9</v>
      </c>
      <c r="C54" s="25">
        <v>82697.5</v>
      </c>
      <c r="D54" s="25">
        <v>126230</v>
      </c>
      <c r="F54" s="14">
        <v>7.5131177899999999E-2</v>
      </c>
      <c r="G54" s="4">
        <f t="shared" ca="1" si="1"/>
        <v>4618673.8043881012</v>
      </c>
      <c r="H54" s="4">
        <f t="shared" ca="1" si="2"/>
        <v>7147244.7641464006</v>
      </c>
      <c r="I54" s="4">
        <f t="shared" ca="1" si="3"/>
        <v>8798388.343037203</v>
      </c>
    </row>
    <row r="55" spans="1:9" x14ac:dyDescent="0.25">
      <c r="A55" s="3"/>
      <c r="B55" s="3"/>
      <c r="C55" s="3"/>
      <c r="D55" s="3"/>
      <c r="F55" s="13">
        <v>7.6314203400000002E-2</v>
      </c>
      <c r="G55" s="4">
        <f t="shared" ca="1" si="1"/>
        <v>4506924.0326326014</v>
      </c>
      <c r="H55" s="4">
        <f t="shared" ca="1" si="2"/>
        <v>6918939.7710544001</v>
      </c>
      <c r="I55" s="4">
        <f t="shared" ca="1" si="3"/>
        <v>8418244.3930712007</v>
      </c>
    </row>
    <row r="56" spans="1:9" x14ac:dyDescent="0.25">
      <c r="A56" s="3"/>
      <c r="B56" s="3"/>
      <c r="C56" s="3"/>
      <c r="D56" s="3"/>
      <c r="F56" s="13">
        <v>7.7497229000000001E-2</v>
      </c>
      <c r="G56" s="4">
        <f t="shared" ca="1" si="1"/>
        <v>4395174.2514310014</v>
      </c>
      <c r="H56" s="4">
        <f t="shared" ca="1" si="2"/>
        <v>6690634.7586640008</v>
      </c>
      <c r="I56" s="4">
        <f t="shared" ca="1" si="3"/>
        <v>8038100.4109720029</v>
      </c>
    </row>
    <row r="57" spans="1:9" x14ac:dyDescent="0.25">
      <c r="A57" s="3"/>
      <c r="B57" s="3"/>
      <c r="C57" s="3"/>
      <c r="D57" s="3"/>
      <c r="F57" s="13">
        <v>7.8680247100000003E-2</v>
      </c>
      <c r="G57" s="4">
        <f t="shared" ca="1" si="1"/>
        <v>4283425.178686901</v>
      </c>
      <c r="H57" s="4">
        <f t="shared" ca="1" si="2"/>
        <v>6462331.1936536003</v>
      </c>
      <c r="I57" s="4">
        <f t="shared" ca="1" si="3"/>
        <v>7657958.8388627991</v>
      </c>
    </row>
    <row r="58" spans="1:9" x14ac:dyDescent="0.25">
      <c r="A58" s="3"/>
      <c r="B58" s="3"/>
      <c r="C58" s="3"/>
      <c r="D58" s="3"/>
      <c r="F58" s="13">
        <v>7.9863257699999995E-2</v>
      </c>
      <c r="G58" s="4">
        <f t="shared" ca="1" si="1"/>
        <v>4171676.8144003013</v>
      </c>
      <c r="H58" s="4">
        <f t="shared" ca="1" si="2"/>
        <v>6234029.0760232005</v>
      </c>
      <c r="I58" s="4">
        <f t="shared" ca="1" si="3"/>
        <v>7277819.6767436042</v>
      </c>
    </row>
    <row r="59" spans="1:9" x14ac:dyDescent="0.25">
      <c r="A59" s="3"/>
      <c r="B59" s="3"/>
      <c r="C59" s="3"/>
      <c r="D59" s="3"/>
      <c r="F59" s="13">
        <v>8.1046253400000004E-2</v>
      </c>
      <c r="G59" s="4">
        <f t="shared" ca="1" si="1"/>
        <v>4076399.9786053989</v>
      </c>
      <c r="H59" s="4">
        <f t="shared" ca="1" si="2"/>
        <v>6099812.0783425998</v>
      </c>
      <c r="I59" s="4">
        <f t="shared" ca="1" si="3"/>
        <v>7130949.5905079981</v>
      </c>
    </row>
    <row r="60" spans="1:9" x14ac:dyDescent="0.25">
      <c r="A60" s="3"/>
      <c r="B60" s="3"/>
      <c r="C60" s="3"/>
      <c r="D60" s="3"/>
      <c r="F60" s="13">
        <v>8.2229249200000007E-2</v>
      </c>
      <c r="G60" s="4">
        <f t="shared" ca="1" si="1"/>
        <v>3983275.7322251992</v>
      </c>
      <c r="H60" s="4">
        <f t="shared" ca="1" si="2"/>
        <v>5977891.3481987994</v>
      </c>
      <c r="I60" s="4">
        <f t="shared" ca="1" si="3"/>
        <v>7014566.4637039984</v>
      </c>
    </row>
    <row r="61" spans="1:9" x14ac:dyDescent="0.25">
      <c r="A61" s="3"/>
      <c r="B61" s="3"/>
      <c r="C61" s="3"/>
      <c r="D61" s="3"/>
      <c r="F61" s="13">
        <v>8.34122375E-2</v>
      </c>
      <c r="G61" s="4">
        <f t="shared" ca="1" si="1"/>
        <v>3890152.0762374997</v>
      </c>
      <c r="H61" s="4">
        <f t="shared" ca="1" si="2"/>
        <v>5855971.3910124991</v>
      </c>
      <c r="I61" s="4">
        <f t="shared" ca="1" si="3"/>
        <v>6898184.0747499987</v>
      </c>
    </row>
    <row r="62" spans="1:9" x14ac:dyDescent="0.25">
      <c r="A62" s="3"/>
      <c r="B62" s="3"/>
      <c r="C62" s="3"/>
      <c r="D62" s="3"/>
      <c r="F62" s="13">
        <v>8.4595225800000007E-2</v>
      </c>
      <c r="G62" s="4">
        <f t="shared" ca="1" si="1"/>
        <v>3797028.4202497993</v>
      </c>
      <c r="H62" s="4">
        <f t="shared" ca="1" si="2"/>
        <v>5734051.4338261988</v>
      </c>
      <c r="I62" s="4">
        <f t="shared" ca="1" si="3"/>
        <v>6781801.6857959982</v>
      </c>
    </row>
    <row r="63" spans="1:9" x14ac:dyDescent="0.25">
      <c r="A63" s="3"/>
      <c r="B63" s="3"/>
      <c r="C63" s="3"/>
      <c r="D63" s="3"/>
      <c r="F63" s="13">
        <v>8.5778199099999994E-2</v>
      </c>
      <c r="G63" s="4">
        <f t="shared" ca="1" si="1"/>
        <v>3703905.9450471001</v>
      </c>
      <c r="H63" s="4">
        <f t="shared" ca="1" si="2"/>
        <v>5612133.0225549005</v>
      </c>
      <c r="I63" s="4">
        <f t="shared" ca="1" si="3"/>
        <v>6665420.7725419998</v>
      </c>
    </row>
    <row r="64" spans="1:9" x14ac:dyDescent="0.25">
      <c r="A64" s="3"/>
      <c r="B64" s="3"/>
      <c r="C64" s="3"/>
      <c r="D64" s="3"/>
      <c r="F64" s="13">
        <v>8.6961165100000001E-2</v>
      </c>
      <c r="G64" s="4">
        <f t="shared" ca="1" si="1"/>
        <v>3610784.0444930987</v>
      </c>
      <c r="H64" s="4">
        <f t="shared" ca="1" si="2"/>
        <v>5490215.3636288997</v>
      </c>
      <c r="I64" s="4">
        <f t="shared" ca="1" si="3"/>
        <v>6549040.5774619989</v>
      </c>
    </row>
    <row r="65" spans="1:9" x14ac:dyDescent="0.25">
      <c r="A65" s="3"/>
      <c r="B65" s="3"/>
      <c r="C65" s="3"/>
      <c r="D65" s="3"/>
      <c r="F65" s="13">
        <v>8.8144123599999999E-2</v>
      </c>
      <c r="G65" s="4">
        <f t="shared" ca="1" si="1"/>
        <v>3517662.7343315994</v>
      </c>
      <c r="H65" s="4">
        <f t="shared" ca="1" si="2"/>
        <v>5368298.4776604008</v>
      </c>
      <c r="I65" s="4">
        <f t="shared" ca="1" si="3"/>
        <v>6432661.1202319991</v>
      </c>
    </row>
    <row r="66" spans="1:9" x14ac:dyDescent="0.25">
      <c r="A66" s="3"/>
      <c r="B66" s="3"/>
      <c r="C66" s="3"/>
      <c r="D66" s="3"/>
      <c r="F66" s="13">
        <v>8.93270746E-2</v>
      </c>
      <c r="G66" s="4">
        <f t="shared" ca="1" si="1"/>
        <v>3424542.0145625994</v>
      </c>
      <c r="H66" s="4">
        <f t="shared" ca="1" si="2"/>
        <v>5246382.3646494001</v>
      </c>
      <c r="I66" s="4">
        <f t="shared" ca="1" si="3"/>
        <v>6316282.4008519985</v>
      </c>
    </row>
    <row r="67" spans="1:9" x14ac:dyDescent="0.25">
      <c r="A67" s="3"/>
      <c r="B67" s="3"/>
      <c r="C67" s="3"/>
      <c r="D67" s="3"/>
      <c r="F67" s="13">
        <v>9.0510025600000002E-2</v>
      </c>
      <c r="G67" s="4">
        <f t="shared" ca="1" si="1"/>
        <v>3338863.5883487994</v>
      </c>
      <c r="H67" s="4">
        <f t="shared" ca="1" si="2"/>
        <v>5147139.4396863999</v>
      </c>
      <c r="I67" s="4">
        <f t="shared" ca="1" si="3"/>
        <v>6247046.3677311996</v>
      </c>
    </row>
    <row r="68" spans="1:9" x14ac:dyDescent="0.25">
      <c r="A68" s="3"/>
      <c r="B68" s="3"/>
      <c r="C68" s="3"/>
      <c r="D68" s="3"/>
      <c r="F68" s="13">
        <v>9.16929618E-2</v>
      </c>
      <c r="G68" s="4">
        <f t="shared" ca="1" si="1"/>
        <v>3263005.4386513997</v>
      </c>
      <c r="H68" s="4">
        <f t="shared" ca="1" si="2"/>
        <v>5077812.2807491999</v>
      </c>
      <c r="I68" s="4">
        <f t="shared" ca="1" si="3"/>
        <v>6240010.2632135991</v>
      </c>
    </row>
    <row r="69" spans="1:9" x14ac:dyDescent="0.25">
      <c r="A69" s="3"/>
      <c r="B69" s="3"/>
      <c r="C69" s="3"/>
      <c r="D69" s="3"/>
      <c r="F69" s="13">
        <v>9.2875890399999994E-2</v>
      </c>
      <c r="G69" s="4">
        <f t="shared" ref="G69:G132" ca="1" si="4">FORECAST($F69,OFFSET(B$4:B$54,MATCH($F69,$A$4:$A$54,1)-1,0,2),OFFSET($A$4:$A$54,MATCH($F69,$A$4:$A$54,1)-1,0,2))</f>
        <v>3187147.7763192002</v>
      </c>
      <c r="H69" s="4">
        <f t="shared" ca="1" si="2"/>
        <v>5008485.5672176005</v>
      </c>
      <c r="I69" s="4">
        <f t="shared" ca="1" si="3"/>
        <v>6232974.2039007992</v>
      </c>
    </row>
    <row r="70" spans="1:9" x14ac:dyDescent="0.25">
      <c r="A70" s="3"/>
      <c r="B70" s="3"/>
      <c r="C70" s="3"/>
      <c r="D70" s="3"/>
      <c r="F70" s="13">
        <v>9.4058811699999995E-2</v>
      </c>
      <c r="G70" s="4">
        <f t="shared" ca="1" si="4"/>
        <v>3111290.5821141005</v>
      </c>
      <c r="H70" s="4">
        <f t="shared" ca="1" si="2"/>
        <v>4939159.2815097999</v>
      </c>
      <c r="I70" s="4">
        <f t="shared" ca="1" si="3"/>
        <v>6225938.1880083997</v>
      </c>
    </row>
    <row r="71" spans="1:9" x14ac:dyDescent="0.25">
      <c r="A71" s="3"/>
      <c r="B71" s="3"/>
      <c r="C71" s="3"/>
      <c r="D71" s="3"/>
      <c r="F71" s="13">
        <v>9.5241725400000005E-2</v>
      </c>
      <c r="G71" s="4">
        <f t="shared" ca="1" si="4"/>
        <v>3035433.8752742</v>
      </c>
      <c r="H71" s="4">
        <f t="shared" ca="1" si="2"/>
        <v>4869833.4412075998</v>
      </c>
      <c r="I71" s="4">
        <f t="shared" ca="1" si="3"/>
        <v>6218902.2173207998</v>
      </c>
    </row>
    <row r="72" spans="1:9" x14ac:dyDescent="0.25">
      <c r="A72" s="3"/>
      <c r="B72" s="3"/>
      <c r="C72" s="3"/>
      <c r="D72" s="3"/>
      <c r="F72" s="13">
        <v>9.6424631799999994E-2</v>
      </c>
      <c r="G72" s="4">
        <f t="shared" ca="1" si="4"/>
        <v>2959577.6365614003</v>
      </c>
      <c r="H72" s="4">
        <f t="shared" ca="1" si="2"/>
        <v>4800508.0287292004</v>
      </c>
      <c r="I72" s="4">
        <f t="shared" ca="1" si="3"/>
        <v>6211866.2900535995</v>
      </c>
    </row>
    <row r="73" spans="1:9" x14ac:dyDescent="0.25">
      <c r="A73" s="3"/>
      <c r="B73" s="3"/>
      <c r="C73" s="3"/>
      <c r="D73" s="3"/>
      <c r="F73" s="13">
        <v>9.7607523200000004E-2</v>
      </c>
      <c r="G73" s="4">
        <f t="shared" ca="1" si="4"/>
        <v>2883722.3597536003</v>
      </c>
      <c r="H73" s="4">
        <f t="shared" ca="1" si="2"/>
        <v>4731183.4953407999</v>
      </c>
      <c r="I73" s="4">
        <f t="shared" ca="1" si="3"/>
        <v>6204830.4520063996</v>
      </c>
    </row>
    <row r="74" spans="1:9" x14ac:dyDescent="0.25">
      <c r="A74" s="3"/>
      <c r="B74" s="3"/>
      <c r="C74" s="3"/>
      <c r="D74" s="3"/>
      <c r="F74" s="13">
        <v>9.8790414600000001E-2</v>
      </c>
      <c r="G74" s="4">
        <f t="shared" ca="1" si="4"/>
        <v>2807867.0829458004</v>
      </c>
      <c r="H74" s="4">
        <f t="shared" ca="1" si="2"/>
        <v>4661858.9619524004</v>
      </c>
      <c r="I74" s="4">
        <f t="shared" ca="1" si="3"/>
        <v>6197794.6139591997</v>
      </c>
    </row>
    <row r="75" spans="1:9" x14ac:dyDescent="0.25">
      <c r="A75" s="3"/>
      <c r="B75" s="3"/>
      <c r="C75" s="3"/>
      <c r="D75" s="3"/>
      <c r="F75" s="13">
        <v>9.9973298599999996E-2</v>
      </c>
      <c r="G75" s="4">
        <f t="shared" ca="1" si="4"/>
        <v>2732012.280677801</v>
      </c>
      <c r="H75" s="4">
        <f t="shared" ca="1" si="2"/>
        <v>4592534.8622484002</v>
      </c>
      <c r="I75" s="4">
        <f t="shared" ca="1" si="3"/>
        <v>6190758.8199271997</v>
      </c>
    </row>
    <row r="76" spans="1:9" x14ac:dyDescent="0.25">
      <c r="A76" s="3"/>
      <c r="B76" s="3"/>
      <c r="C76" s="3"/>
      <c r="D76" s="3"/>
      <c r="F76" s="13">
        <v>0.10115616769999999</v>
      </c>
      <c r="G76" s="4">
        <f t="shared" ca="1" si="4"/>
        <v>2669958.4515693011</v>
      </c>
      <c r="H76" s="4">
        <f t="shared" ca="1" si="2"/>
        <v>4535758.3676542016</v>
      </c>
      <c r="I76" s="4">
        <f t="shared" ca="1" si="3"/>
        <v>6184624.9253263995</v>
      </c>
    </row>
    <row r="77" spans="1:9" x14ac:dyDescent="0.25">
      <c r="A77" s="3"/>
      <c r="B77" s="3"/>
      <c r="C77" s="3"/>
      <c r="D77" s="3"/>
      <c r="F77" s="13">
        <v>0.1023390293</v>
      </c>
      <c r="G77" s="4">
        <f t="shared" ca="1" si="4"/>
        <v>2608223.7218037006</v>
      </c>
      <c r="H77" s="4">
        <f t="shared" ca="1" si="2"/>
        <v>4479271.9948078012</v>
      </c>
      <c r="I77" s="4">
        <f t="shared" ca="1" si="3"/>
        <v>6178511.8965775995</v>
      </c>
    </row>
    <row r="78" spans="1:9" x14ac:dyDescent="0.25">
      <c r="A78" s="3"/>
      <c r="B78" s="3"/>
      <c r="C78" s="3"/>
      <c r="D78" s="3"/>
      <c r="F78" s="13">
        <v>0.10352188349999999</v>
      </c>
      <c r="G78" s="4">
        <f t="shared" ca="1" si="4"/>
        <v>2546489.3782515004</v>
      </c>
      <c r="H78" s="4">
        <f t="shared" ca="1" si="2"/>
        <v>4422785.9753410015</v>
      </c>
      <c r="I78" s="4">
        <f t="shared" ca="1" si="3"/>
        <v>6172398.906072</v>
      </c>
    </row>
    <row r="79" spans="1:9" x14ac:dyDescent="0.25">
      <c r="A79" s="3"/>
      <c r="B79" s="3"/>
      <c r="C79" s="3"/>
      <c r="D79" s="3"/>
      <c r="F79" s="13">
        <v>0.1047047302</v>
      </c>
      <c r="G79" s="4">
        <f t="shared" ca="1" si="4"/>
        <v>2484755.4261318007</v>
      </c>
      <c r="H79" s="4">
        <f t="shared" ca="1" si="2"/>
        <v>4366300.3140292019</v>
      </c>
      <c r="I79" s="4">
        <f t="shared" ca="1" si="3"/>
        <v>6166285.9543263996</v>
      </c>
    </row>
    <row r="80" spans="1:9" x14ac:dyDescent="0.25">
      <c r="A80" s="3"/>
      <c r="B80" s="3"/>
      <c r="C80" s="3"/>
      <c r="D80" s="3"/>
      <c r="F80" s="13">
        <v>0.1058875695</v>
      </c>
      <c r="G80" s="4">
        <f t="shared" ca="1" si="4"/>
        <v>2423021.8602255005</v>
      </c>
      <c r="H80" s="4">
        <f t="shared" ca="1" si="2"/>
        <v>4309815.006097001</v>
      </c>
      <c r="I80" s="4">
        <f t="shared" ca="1" si="3"/>
        <v>6160173.0408239998</v>
      </c>
    </row>
    <row r="81" spans="1:9" x14ac:dyDescent="0.25">
      <c r="A81" s="3"/>
      <c r="B81" s="3"/>
      <c r="C81" s="3"/>
      <c r="D81" s="3"/>
      <c r="F81" s="13">
        <v>0.10707038639999999</v>
      </c>
      <c r="G81" s="4">
        <f t="shared" ca="1" si="4"/>
        <v>2361289.4633976007</v>
      </c>
      <c r="H81" s="4">
        <f t="shared" ca="1" si="2"/>
        <v>4253330.7678544018</v>
      </c>
      <c r="I81" s="4">
        <f t="shared" ca="1" si="3"/>
        <v>6154060.2430847995</v>
      </c>
    </row>
    <row r="82" spans="1:9" x14ac:dyDescent="0.25">
      <c r="A82" s="3"/>
      <c r="B82" s="3"/>
      <c r="C82" s="3"/>
      <c r="D82" s="3"/>
      <c r="F82" s="13">
        <v>0.1082532108</v>
      </c>
      <c r="G82" s="4">
        <f t="shared" ca="1" si="4"/>
        <v>2299556.6751372004</v>
      </c>
      <c r="H82" s="4">
        <f t="shared" ca="1" si="2"/>
        <v>4196846.1714568017</v>
      </c>
      <c r="I82" s="4">
        <f t="shared" ca="1" si="3"/>
        <v>6147947.4065856002</v>
      </c>
    </row>
    <row r="83" spans="1:9" x14ac:dyDescent="0.25">
      <c r="A83" s="3"/>
      <c r="B83" s="3"/>
      <c r="C83" s="3"/>
      <c r="D83" s="3"/>
      <c r="F83" s="13">
        <v>0.10943602030000001</v>
      </c>
      <c r="G83" s="4">
        <f t="shared" ca="1" si="4"/>
        <v>2237824.6645227</v>
      </c>
      <c r="H83" s="4">
        <f t="shared" ca="1" si="2"/>
        <v>4140362.2865938013</v>
      </c>
      <c r="I83" s="4">
        <f t="shared" ca="1" si="3"/>
        <v>6141834.6470895996</v>
      </c>
    </row>
    <row r="84" spans="1:9" x14ac:dyDescent="0.25">
      <c r="A84" s="3"/>
      <c r="B84" s="3"/>
      <c r="C84" s="3"/>
      <c r="D84" s="3"/>
      <c r="F84" s="13">
        <v>0.1106188223</v>
      </c>
      <c r="G84" s="4">
        <f t="shared" ca="1" si="4"/>
        <v>2181620.9849465992</v>
      </c>
      <c r="H84" s="4">
        <f t="shared" ref="H84:H147" ca="1" si="5">FORECAST($F84,OFFSET(C$4:C$54,MATCH($F84,$A$4:$A$54,1)-1,0,2),OFFSET($A$4:$A$54,MATCH($F84,$A$4:$A$54,1)-1,0,2))</f>
        <v>4080428.8255633004</v>
      </c>
      <c r="I84" s="4">
        <f t="shared" ref="I84:I147" ca="1" si="6">FORECAST($F84,OFFSET(D$4:D$54,MATCH($F84,$A$4:$A$54,1)-1,0,2),OFFSET($A$4:$A$54,MATCH($F84,$A$4:$A$54,1)-1,0,2))</f>
        <v>6111332.2830436984</v>
      </c>
    </row>
    <row r="85" spans="1:9" x14ac:dyDescent="0.25">
      <c r="A85" s="3"/>
      <c r="B85" s="3"/>
      <c r="C85" s="3"/>
      <c r="D85" s="3"/>
      <c r="F85" s="13">
        <v>0.1118016094</v>
      </c>
      <c r="G85" s="4">
        <f t="shared" ca="1" si="4"/>
        <v>2130455.9805747988</v>
      </c>
      <c r="H85" s="4">
        <f t="shared" ca="1" si="5"/>
        <v>4017351.9723073998</v>
      </c>
      <c r="I85" s="4">
        <f t="shared" ca="1" si="6"/>
        <v>6058602.4513385985</v>
      </c>
    </row>
    <row r="86" spans="1:9" x14ac:dyDescent="0.25">
      <c r="A86" s="3"/>
      <c r="B86" s="3"/>
      <c r="C86" s="3"/>
      <c r="D86" s="3"/>
      <c r="F86" s="13">
        <v>0.1129843965</v>
      </c>
      <c r="G86" s="4">
        <f t="shared" ca="1" si="4"/>
        <v>2079290.9762029992</v>
      </c>
      <c r="H86" s="4">
        <f t="shared" ca="1" si="5"/>
        <v>3954275.1190515002</v>
      </c>
      <c r="I86" s="4">
        <f t="shared" ca="1" si="6"/>
        <v>6005872.6196334986</v>
      </c>
    </row>
    <row r="87" spans="1:9" x14ac:dyDescent="0.25">
      <c r="A87" s="3"/>
      <c r="B87" s="3"/>
      <c r="C87" s="3"/>
      <c r="D87" s="3"/>
      <c r="F87" s="13">
        <v>0.1141671687</v>
      </c>
      <c r="G87" s="4">
        <f t="shared" ca="1" si="4"/>
        <v>2028126.6163753988</v>
      </c>
      <c r="H87" s="4">
        <f t="shared" ca="1" si="5"/>
        <v>3891199.0603977004</v>
      </c>
      <c r="I87" s="4">
        <f t="shared" ca="1" si="6"/>
        <v>5953143.4521852983</v>
      </c>
    </row>
    <row r="88" spans="1:9" x14ac:dyDescent="0.25">
      <c r="A88" s="3"/>
      <c r="B88" s="3"/>
      <c r="C88" s="3"/>
      <c r="D88" s="3"/>
      <c r="F88" s="13">
        <v>0.1153499335</v>
      </c>
      <c r="G88" s="4">
        <f t="shared" ca="1" si="4"/>
        <v>1976962.5766569991</v>
      </c>
      <c r="H88" s="4">
        <f t="shared" ca="1" si="5"/>
        <v>3828123.3963785004</v>
      </c>
      <c r="I88" s="4">
        <f t="shared" ca="1" si="6"/>
        <v>5900414.6146364985</v>
      </c>
    </row>
    <row r="89" spans="1:9" x14ac:dyDescent="0.25">
      <c r="A89" s="3"/>
      <c r="B89" s="3"/>
      <c r="C89" s="3"/>
      <c r="D89" s="3"/>
      <c r="F89" s="13">
        <v>0.1165326834</v>
      </c>
      <c r="G89" s="4">
        <f t="shared" ca="1" si="4"/>
        <v>1925799.1814827994</v>
      </c>
      <c r="H89" s="4">
        <f t="shared" ca="1" si="5"/>
        <v>3765048.5269614002</v>
      </c>
      <c r="I89" s="4">
        <f t="shared" ca="1" si="6"/>
        <v>5847686.4413445983</v>
      </c>
    </row>
    <row r="90" spans="1:9" x14ac:dyDescent="0.25">
      <c r="A90" s="3"/>
      <c r="B90" s="3"/>
      <c r="C90" s="3"/>
      <c r="D90" s="3"/>
      <c r="F90" s="13">
        <v>0.1177154183</v>
      </c>
      <c r="G90" s="4">
        <f t="shared" ca="1" si="4"/>
        <v>1874636.4351785993</v>
      </c>
      <c r="H90" s="4">
        <f t="shared" ca="1" si="5"/>
        <v>3701974.4574793</v>
      </c>
      <c r="I90" s="4">
        <f t="shared" ca="1" si="6"/>
        <v>5794958.9367676983</v>
      </c>
    </row>
    <row r="91" spans="1:9" x14ac:dyDescent="0.25">
      <c r="A91" s="3"/>
      <c r="B91" s="3"/>
      <c r="C91" s="3"/>
      <c r="D91" s="3"/>
      <c r="F91" s="13">
        <v>0.1188981533</v>
      </c>
      <c r="G91" s="4">
        <f t="shared" ca="1" si="4"/>
        <v>1823473.6845485987</v>
      </c>
      <c r="H91" s="4">
        <f t="shared" ca="1" si="5"/>
        <v>3638900.3826642996</v>
      </c>
      <c r="I91" s="4">
        <f t="shared" ca="1" si="6"/>
        <v>5742231.4277326977</v>
      </c>
    </row>
    <row r="92" spans="1:9" x14ac:dyDescent="0.25">
      <c r="A92" s="3"/>
      <c r="B92" s="3"/>
      <c r="C92" s="3"/>
      <c r="D92" s="3"/>
      <c r="F92" s="13">
        <v>0.1200808808</v>
      </c>
      <c r="G92" s="4">
        <f t="shared" ca="1" si="4"/>
        <v>1772834.6380104003</v>
      </c>
      <c r="H92" s="4">
        <f t="shared" ca="1" si="5"/>
        <v>3575206.1903191991</v>
      </c>
      <c r="I92" s="4">
        <f t="shared" ca="1" si="6"/>
        <v>5686361.0634055994</v>
      </c>
    </row>
    <row r="93" spans="1:9" x14ac:dyDescent="0.25">
      <c r="A93" s="3"/>
      <c r="B93" s="3"/>
      <c r="C93" s="3"/>
      <c r="D93" s="3"/>
      <c r="F93" s="13">
        <v>0.12126359339999999</v>
      </c>
      <c r="G93" s="4">
        <f t="shared" ca="1" si="4"/>
        <v>1729326.1895941999</v>
      </c>
      <c r="H93" s="4">
        <f t="shared" ca="1" si="5"/>
        <v>3503059.5390065992</v>
      </c>
      <c r="I93" s="4">
        <f t="shared" ca="1" si="6"/>
        <v>5587671.9759238008</v>
      </c>
    </row>
    <row r="94" spans="1:9" x14ac:dyDescent="0.25">
      <c r="A94" s="3"/>
      <c r="B94" s="3"/>
      <c r="C94" s="3"/>
      <c r="D94" s="3"/>
      <c r="F94" s="13">
        <v>0.12244629109999999</v>
      </c>
      <c r="G94" s="4">
        <f t="shared" ca="1" si="4"/>
        <v>1685818.2893043002</v>
      </c>
      <c r="H94" s="4">
        <f t="shared" ca="1" si="5"/>
        <v>3430913.7966088997</v>
      </c>
      <c r="I94" s="4">
        <f t="shared" ca="1" si="6"/>
        <v>5488984.1317427009</v>
      </c>
    </row>
    <row r="95" spans="1:9" x14ac:dyDescent="0.25">
      <c r="A95" s="3"/>
      <c r="B95" s="3"/>
      <c r="C95" s="3"/>
      <c r="D95" s="3"/>
      <c r="F95" s="13">
        <v>0.1236289814</v>
      </c>
      <c r="G95" s="4">
        <f t="shared" ca="1" si="4"/>
        <v>1642310.6612382</v>
      </c>
      <c r="H95" s="4">
        <f t="shared" ca="1" si="5"/>
        <v>3358768.5056185983</v>
      </c>
      <c r="I95" s="4">
        <f t="shared" ca="1" si="6"/>
        <v>5390296.9050398003</v>
      </c>
    </row>
    <row r="96" spans="1:9" x14ac:dyDescent="0.25">
      <c r="A96" s="3"/>
      <c r="B96" s="3"/>
      <c r="C96" s="3"/>
      <c r="D96" s="3"/>
      <c r="F96" s="13">
        <v>0.1248116568</v>
      </c>
      <c r="G96" s="4">
        <f t="shared" ca="1" si="4"/>
        <v>1598803.5812983997</v>
      </c>
      <c r="H96" s="4">
        <f t="shared" ca="1" si="5"/>
        <v>3286624.1235431992</v>
      </c>
      <c r="I96" s="4">
        <f t="shared" ca="1" si="6"/>
        <v>5291610.9216376003</v>
      </c>
    </row>
    <row r="97" spans="1:9" x14ac:dyDescent="0.25">
      <c r="A97" s="3"/>
      <c r="B97" s="3"/>
      <c r="C97" s="3"/>
      <c r="D97" s="3"/>
      <c r="F97" s="13">
        <v>0.12599432469999999</v>
      </c>
      <c r="G97" s="4">
        <f t="shared" ca="1" si="4"/>
        <v>1555296.7772611007</v>
      </c>
      <c r="H97" s="4">
        <f t="shared" ca="1" si="5"/>
        <v>3214480.1989752995</v>
      </c>
      <c r="I97" s="4">
        <f t="shared" ca="1" si="6"/>
        <v>5192925.5640579015</v>
      </c>
    </row>
    <row r="98" spans="1:9" x14ac:dyDescent="0.25">
      <c r="A98" s="3"/>
      <c r="B98" s="3"/>
      <c r="C98" s="3"/>
      <c r="D98" s="3"/>
      <c r="F98" s="13">
        <v>0.1271769851</v>
      </c>
      <c r="G98" s="4">
        <f t="shared" ca="1" si="4"/>
        <v>1511790.2491263002</v>
      </c>
      <c r="H98" s="4">
        <f t="shared" ca="1" si="5"/>
        <v>3142336.7319148993</v>
      </c>
      <c r="I98" s="4">
        <f t="shared" ca="1" si="6"/>
        <v>5094240.8323007002</v>
      </c>
    </row>
    <row r="99" spans="1:9" x14ac:dyDescent="0.25">
      <c r="A99" s="3"/>
      <c r="B99" s="3"/>
      <c r="C99" s="3"/>
      <c r="D99" s="3"/>
      <c r="F99" s="13">
        <v>0.12835964559999999</v>
      </c>
      <c r="G99" s="4">
        <f t="shared" ca="1" si="4"/>
        <v>1468283.7173128007</v>
      </c>
      <c r="H99" s="4">
        <f t="shared" ca="1" si="5"/>
        <v>3070193.2587543996</v>
      </c>
      <c r="I99" s="4">
        <f t="shared" ca="1" si="6"/>
        <v>4995556.0921992008</v>
      </c>
    </row>
    <row r="100" spans="1:9" x14ac:dyDescent="0.25">
      <c r="A100" s="3"/>
      <c r="B100" s="3"/>
      <c r="C100" s="3"/>
      <c r="D100" s="3"/>
      <c r="F100" s="13">
        <v>0.12954227630000001</v>
      </c>
      <c r="G100" s="4">
        <f t="shared" ca="1" si="4"/>
        <v>1424778.2817519</v>
      </c>
      <c r="H100" s="4">
        <f t="shared" ca="1" si="5"/>
        <v>2998051.6034236988</v>
      </c>
      <c r="I100" s="4">
        <f t="shared" ca="1" si="6"/>
        <v>4896873.8386991005</v>
      </c>
    </row>
    <row r="101" spans="1:9" x14ac:dyDescent="0.25">
      <c r="A101" s="3"/>
      <c r="B101" s="3"/>
      <c r="C101" s="3"/>
      <c r="D101" s="3"/>
      <c r="F101" s="13">
        <v>0.13072490689999999</v>
      </c>
      <c r="G101" s="4">
        <f t="shared" ca="1" si="4"/>
        <v>1384900.2839973005</v>
      </c>
      <c r="H101" s="4">
        <f t="shared" ca="1" si="5"/>
        <v>2924347.0549167003</v>
      </c>
      <c r="I101" s="4">
        <f t="shared" ca="1" si="6"/>
        <v>4784717.024086101</v>
      </c>
    </row>
    <row r="102" spans="1:9" x14ac:dyDescent="0.25">
      <c r="A102" s="3"/>
      <c r="B102" s="3"/>
      <c r="C102" s="3"/>
      <c r="D102" s="3"/>
      <c r="F102" s="13">
        <v>0.1319075227</v>
      </c>
      <c r="G102" s="4">
        <f t="shared" ca="1" si="4"/>
        <v>1347313.2060259003</v>
      </c>
      <c r="H102" s="4">
        <f t="shared" ca="1" si="5"/>
        <v>2849656.5888361</v>
      </c>
      <c r="I102" s="4">
        <f t="shared" ca="1" si="6"/>
        <v>4664053.551396301</v>
      </c>
    </row>
    <row r="103" spans="1:9" x14ac:dyDescent="0.25">
      <c r="A103" s="3"/>
      <c r="B103" s="3"/>
      <c r="C103" s="3"/>
      <c r="D103" s="3"/>
      <c r="F103" s="13">
        <v>0.13309012349999999</v>
      </c>
      <c r="G103" s="4">
        <f t="shared" ca="1" si="4"/>
        <v>1309726.6047995007</v>
      </c>
      <c r="H103" s="4">
        <f t="shared" ca="1" si="5"/>
        <v>2774967.0701105017</v>
      </c>
      <c r="I103" s="4">
        <f t="shared" ca="1" si="6"/>
        <v>4543391.6091715023</v>
      </c>
    </row>
    <row r="104" spans="1:9" x14ac:dyDescent="0.25">
      <c r="A104" s="3"/>
      <c r="B104" s="3"/>
      <c r="C104" s="3"/>
      <c r="D104" s="3"/>
      <c r="F104" s="13">
        <v>0.1342727095</v>
      </c>
      <c r="G104" s="4">
        <f t="shared" ca="1" si="4"/>
        <v>1272140.4739615005</v>
      </c>
      <c r="H104" s="4">
        <f t="shared" ca="1" si="5"/>
        <v>2700278.4861085005</v>
      </c>
      <c r="I104" s="4">
        <f t="shared" ca="1" si="6"/>
        <v>4422731.1770054996</v>
      </c>
    </row>
    <row r="105" spans="1:9" x14ac:dyDescent="0.25">
      <c r="A105" s="3"/>
      <c r="B105" s="3"/>
      <c r="C105" s="3"/>
      <c r="D105" s="3"/>
      <c r="F105" s="13">
        <v>0.13545529540000001</v>
      </c>
      <c r="G105" s="4">
        <f t="shared" ca="1" si="4"/>
        <v>1234554.3463017996</v>
      </c>
      <c r="H105" s="4">
        <f t="shared" ca="1" si="5"/>
        <v>2625589.9084222</v>
      </c>
      <c r="I105" s="4">
        <f t="shared" ca="1" si="6"/>
        <v>4302070.7550425995</v>
      </c>
    </row>
    <row r="106" spans="1:9" x14ac:dyDescent="0.25">
      <c r="A106" s="3"/>
      <c r="B106" s="3"/>
      <c r="C106" s="3"/>
      <c r="D106" s="3"/>
      <c r="F106" s="13">
        <v>0.13663786650000001</v>
      </c>
      <c r="G106" s="4">
        <f t="shared" ca="1" si="4"/>
        <v>1196968.6890305001</v>
      </c>
      <c r="H106" s="4">
        <f t="shared" ca="1" si="5"/>
        <v>2550902.2654595003</v>
      </c>
      <c r="I106" s="4">
        <f t="shared" ca="1" si="6"/>
        <v>4181411.8431384992</v>
      </c>
    </row>
    <row r="107" spans="1:9" x14ac:dyDescent="0.25">
      <c r="A107" s="3"/>
      <c r="B107" s="3"/>
      <c r="C107" s="3"/>
      <c r="D107" s="3"/>
      <c r="F107" s="13">
        <v>0.13782042259999999</v>
      </c>
      <c r="G107" s="4">
        <f t="shared" ca="1" si="4"/>
        <v>1159383.5085042007</v>
      </c>
      <c r="H107" s="4">
        <f t="shared" ca="1" si="5"/>
        <v>2476215.5698518008</v>
      </c>
      <c r="I107" s="4">
        <f t="shared" ca="1" si="6"/>
        <v>4060754.461699402</v>
      </c>
    </row>
    <row r="108" spans="1:9" x14ac:dyDescent="0.25">
      <c r="A108" s="3"/>
      <c r="B108" s="3"/>
      <c r="C108" s="3"/>
      <c r="D108" s="3"/>
      <c r="F108" s="13">
        <v>0.1390029639</v>
      </c>
      <c r="G108" s="4">
        <f t="shared" ca="1" si="4"/>
        <v>1121798.7983663008</v>
      </c>
      <c r="H108" s="4">
        <f t="shared" ca="1" si="5"/>
        <v>2401529.8089677002</v>
      </c>
      <c r="I108" s="4">
        <f t="shared" ca="1" si="6"/>
        <v>3940098.5903191008</v>
      </c>
    </row>
    <row r="109" spans="1:9" x14ac:dyDescent="0.25">
      <c r="A109" s="3"/>
      <c r="B109" s="3"/>
      <c r="C109" s="3"/>
      <c r="D109" s="3"/>
      <c r="F109" s="13">
        <v>0.1401855052</v>
      </c>
      <c r="G109" s="4">
        <f t="shared" ca="1" si="4"/>
        <v>1085051.6256558802</v>
      </c>
      <c r="H109" s="4">
        <f t="shared" ca="1" si="5"/>
        <v>2327708.5023156004</v>
      </c>
      <c r="I109" s="4">
        <f t="shared" ca="1" si="6"/>
        <v>3819961.9479936045</v>
      </c>
    </row>
    <row r="110" spans="1:9" x14ac:dyDescent="0.25">
      <c r="A110" s="3"/>
      <c r="B110" s="3"/>
      <c r="C110" s="3"/>
      <c r="D110" s="3"/>
      <c r="F110" s="13">
        <v>0.14136803149999999</v>
      </c>
      <c r="G110" s="4">
        <f t="shared" ca="1" si="4"/>
        <v>1052806.3802548503</v>
      </c>
      <c r="H110" s="4">
        <f t="shared" ca="1" si="5"/>
        <v>2258534.2613445017</v>
      </c>
      <c r="I110" s="4">
        <f t="shared" ca="1" si="6"/>
        <v>3702617.4981920049</v>
      </c>
    </row>
    <row r="111" spans="1:9" x14ac:dyDescent="0.25">
      <c r="A111" s="3"/>
      <c r="B111" s="3"/>
      <c r="C111" s="3"/>
      <c r="D111" s="3"/>
      <c r="F111" s="13">
        <v>0.142550543</v>
      </c>
      <c r="G111" s="4">
        <f t="shared" ca="1" si="4"/>
        <v>1020561.5384216998</v>
      </c>
      <c r="H111" s="4">
        <f t="shared" ca="1" si="5"/>
        <v>2189360.8861290012</v>
      </c>
      <c r="I111" s="4">
        <f t="shared" ca="1" si="6"/>
        <v>3585274.5170240048</v>
      </c>
    </row>
    <row r="112" spans="1:9" x14ac:dyDescent="0.25">
      <c r="A112" s="3"/>
      <c r="B112" s="3"/>
      <c r="C112" s="3"/>
      <c r="D112" s="3"/>
      <c r="F112" s="13">
        <v>0.14373303949999999</v>
      </c>
      <c r="G112" s="4">
        <f t="shared" ca="1" si="4"/>
        <v>988317.10561005026</v>
      </c>
      <c r="H112" s="4">
        <f t="shared" ca="1" si="5"/>
        <v>2120188.3883685004</v>
      </c>
      <c r="I112" s="4">
        <f t="shared" ca="1" si="6"/>
        <v>3467933.0243360046</v>
      </c>
    </row>
    <row r="113" spans="1:9" x14ac:dyDescent="0.25">
      <c r="A113" s="3"/>
      <c r="B113" s="3"/>
      <c r="C113" s="3"/>
      <c r="D113" s="3"/>
      <c r="F113" s="13">
        <v>0.1449155211</v>
      </c>
      <c r="G113" s="4">
        <f t="shared" ca="1" si="4"/>
        <v>956073.07909308979</v>
      </c>
      <c r="H113" s="4">
        <f t="shared" ca="1" si="5"/>
        <v>2051016.7622133009</v>
      </c>
      <c r="I113" s="4">
        <f t="shared" ca="1" si="6"/>
        <v>3350593.0102048032</v>
      </c>
    </row>
    <row r="114" spans="1:9" x14ac:dyDescent="0.25">
      <c r="A114" s="3"/>
      <c r="B114" s="3"/>
      <c r="C114" s="3"/>
      <c r="D114" s="3"/>
      <c r="F114" s="13">
        <v>0.14609800279999999</v>
      </c>
      <c r="G114" s="4">
        <f t="shared" ca="1" si="4"/>
        <v>923829.0498493202</v>
      </c>
      <c r="H114" s="4">
        <f t="shared" ca="1" si="5"/>
        <v>1981845.130208401</v>
      </c>
      <c r="I114" s="4">
        <f t="shared" ca="1" si="6"/>
        <v>3233252.9861504044</v>
      </c>
    </row>
    <row r="115" spans="1:9" x14ac:dyDescent="0.25">
      <c r="A115" s="3"/>
      <c r="B115" s="3"/>
      <c r="C115" s="3"/>
      <c r="D115" s="3"/>
      <c r="F115" s="13">
        <v>0.1472804546</v>
      </c>
      <c r="G115" s="4">
        <f t="shared" ca="1" si="4"/>
        <v>891585.83592173969</v>
      </c>
      <c r="H115" s="4">
        <f t="shared" ca="1" si="5"/>
        <v>1912675.2472638004</v>
      </c>
      <c r="I115" s="4">
        <f t="shared" ca="1" si="6"/>
        <v>3115915.9291328043</v>
      </c>
    </row>
    <row r="116" spans="1:9" x14ac:dyDescent="0.25">
      <c r="A116" s="3"/>
      <c r="B116" s="3"/>
      <c r="C116" s="3"/>
      <c r="D116" s="3"/>
      <c r="F116" s="13">
        <v>0.14846290649999999</v>
      </c>
      <c r="G116" s="4">
        <f t="shared" ca="1" si="4"/>
        <v>859342.61926735006</v>
      </c>
      <c r="H116" s="4">
        <f t="shared" ca="1" si="5"/>
        <v>1843505.3584695011</v>
      </c>
      <c r="I116" s="4">
        <f t="shared" ca="1" si="6"/>
        <v>2998578.8621920049</v>
      </c>
    </row>
    <row r="117" spans="1:9" x14ac:dyDescent="0.25">
      <c r="A117" s="3"/>
      <c r="B117" s="3"/>
      <c r="C117" s="3"/>
      <c r="D117" s="3"/>
      <c r="F117" s="13">
        <v>0.14964534339999999</v>
      </c>
      <c r="G117" s="4">
        <f t="shared" ca="1" si="4"/>
        <v>827099.81163446</v>
      </c>
      <c r="H117" s="4">
        <f t="shared" ca="1" si="5"/>
        <v>1774336.3471301999</v>
      </c>
      <c r="I117" s="4">
        <f t="shared" ca="1" si="6"/>
        <v>2881243.2837312035</v>
      </c>
    </row>
    <row r="118" spans="1:9" x14ac:dyDescent="0.25">
      <c r="A118" s="3"/>
      <c r="B118" s="3"/>
      <c r="C118" s="3"/>
      <c r="D118" s="3"/>
      <c r="F118" s="13">
        <v>0.15082776549999999</v>
      </c>
      <c r="G118" s="4">
        <f t="shared" ca="1" si="4"/>
        <v>798716.69866010034</v>
      </c>
      <c r="H118" s="4">
        <f t="shared" ca="1" si="5"/>
        <v>1712816.7547664996</v>
      </c>
      <c r="I118" s="4">
        <f t="shared" ca="1" si="6"/>
        <v>2776939.8584050015</v>
      </c>
    </row>
    <row r="119" spans="1:9" x14ac:dyDescent="0.25">
      <c r="A119" s="3"/>
      <c r="B119" s="3"/>
      <c r="C119" s="3"/>
      <c r="D119" s="3"/>
      <c r="F119" s="13">
        <v>0.15201017259999999</v>
      </c>
      <c r="G119" s="4">
        <f t="shared" ca="1" si="4"/>
        <v>771987.44023892004</v>
      </c>
      <c r="H119" s="4">
        <f t="shared" ca="1" si="5"/>
        <v>1654574.9282417996</v>
      </c>
      <c r="I119" s="4">
        <f t="shared" ca="1" si="6"/>
        <v>2678220.6896260008</v>
      </c>
    </row>
    <row r="120" spans="1:9" x14ac:dyDescent="0.25">
      <c r="A120" s="3"/>
      <c r="B120" s="3"/>
      <c r="C120" s="3"/>
      <c r="D120" s="3"/>
      <c r="F120" s="13">
        <v>0.1531925797</v>
      </c>
      <c r="G120" s="4">
        <f t="shared" ca="1" si="4"/>
        <v>745258.1818177402</v>
      </c>
      <c r="H120" s="4">
        <f t="shared" ca="1" si="5"/>
        <v>1596333.1017170995</v>
      </c>
      <c r="I120" s="4">
        <f t="shared" ca="1" si="6"/>
        <v>2579501.5208470002</v>
      </c>
    </row>
    <row r="121" spans="1:9" x14ac:dyDescent="0.25">
      <c r="A121" s="3"/>
      <c r="B121" s="3"/>
      <c r="C121" s="3"/>
      <c r="D121" s="3"/>
      <c r="F121" s="13">
        <v>0.15437495709999999</v>
      </c>
      <c r="G121" s="4">
        <f t="shared" ca="1" si="4"/>
        <v>718529.59478882048</v>
      </c>
      <c r="H121" s="4">
        <f t="shared" ca="1" si="5"/>
        <v>1538092.7381253</v>
      </c>
      <c r="I121" s="4">
        <f t="shared" ca="1" si="6"/>
        <v>2480784.8317210022</v>
      </c>
    </row>
    <row r="122" spans="1:9" x14ac:dyDescent="0.25">
      <c r="A122" s="3"/>
      <c r="B122" s="3"/>
      <c r="C122" s="3"/>
      <c r="D122" s="3"/>
      <c r="F122" s="13">
        <v>0.1555573344</v>
      </c>
      <c r="G122" s="4">
        <f t="shared" ca="1" si="4"/>
        <v>691801.01002048003</v>
      </c>
      <c r="H122" s="4">
        <f t="shared" ca="1" si="5"/>
        <v>1479852.3794591995</v>
      </c>
      <c r="I122" s="4">
        <f t="shared" ca="1" si="6"/>
        <v>2382068.1509440001</v>
      </c>
    </row>
    <row r="123" spans="1:9" x14ac:dyDescent="0.25">
      <c r="A123" s="3"/>
      <c r="B123" s="3"/>
      <c r="C123" s="3"/>
      <c r="D123" s="3"/>
      <c r="F123" s="13">
        <v>0.1567396969</v>
      </c>
      <c r="G123" s="4">
        <f t="shared" ca="1" si="4"/>
        <v>665072.75981798023</v>
      </c>
      <c r="H123" s="4">
        <f t="shared" ca="1" si="5"/>
        <v>1421612.7497966997</v>
      </c>
      <c r="I123" s="4">
        <f t="shared" ca="1" si="6"/>
        <v>2283352.7058189996</v>
      </c>
    </row>
    <row r="124" spans="1:9" x14ac:dyDescent="0.25">
      <c r="A124" s="3"/>
      <c r="B124" s="3"/>
      <c r="C124" s="3"/>
      <c r="D124" s="3"/>
      <c r="F124" s="13">
        <v>0.15792204439999999</v>
      </c>
      <c r="G124" s="4">
        <f t="shared" ca="1" si="4"/>
        <v>638344.84870248055</v>
      </c>
      <c r="H124" s="4">
        <f t="shared" ca="1" si="5"/>
        <v>1363373.8589892006</v>
      </c>
      <c r="I124" s="4">
        <f t="shared" ca="1" si="6"/>
        <v>2184638.5130440015</v>
      </c>
    </row>
    <row r="125" spans="1:9" x14ac:dyDescent="0.25">
      <c r="A125" s="3"/>
      <c r="B125" s="3"/>
      <c r="C125" s="3"/>
      <c r="D125" s="3"/>
      <c r="F125" s="13">
        <v>0.15910437699999999</v>
      </c>
      <c r="G125" s="4">
        <f t="shared" ca="1" si="4"/>
        <v>611617.27441340033</v>
      </c>
      <c r="H125" s="4">
        <f t="shared" ca="1" si="5"/>
        <v>1305135.7021110002</v>
      </c>
      <c r="I125" s="4">
        <f t="shared" ca="1" si="6"/>
        <v>2085925.5642700009</v>
      </c>
    </row>
    <row r="126" spans="1:9" x14ac:dyDescent="0.25">
      <c r="A126" s="3"/>
      <c r="B126" s="3"/>
      <c r="C126" s="3"/>
      <c r="D126" s="3"/>
      <c r="F126" s="13">
        <v>0.16028667990000001</v>
      </c>
      <c r="G126" s="4">
        <f t="shared" ca="1" si="4"/>
        <v>586314.82660369994</v>
      </c>
      <c r="H126" s="4">
        <f t="shared" ca="1" si="5"/>
        <v>1250026.9725545999</v>
      </c>
      <c r="I126" s="4">
        <f t="shared" ca="1" si="6"/>
        <v>1992809.6533975005</v>
      </c>
    </row>
    <row r="127" spans="1:9" x14ac:dyDescent="0.25">
      <c r="A127" s="3"/>
      <c r="B127" s="3"/>
      <c r="C127" s="3"/>
      <c r="D127" s="3"/>
      <c r="F127" s="13">
        <v>0.16146898270000001</v>
      </c>
      <c r="G127" s="4">
        <f t="shared" ca="1" si="4"/>
        <v>565462.55212009978</v>
      </c>
      <c r="H127" s="4">
        <f t="shared" ca="1" si="5"/>
        <v>1204690.3893857999</v>
      </c>
      <c r="I127" s="4">
        <f t="shared" ca="1" si="6"/>
        <v>1917171.8317674994</v>
      </c>
    </row>
    <row r="128" spans="1:9" x14ac:dyDescent="0.25">
      <c r="A128" s="3"/>
      <c r="B128" s="3"/>
      <c r="C128" s="3"/>
      <c r="D128" s="3"/>
      <c r="F128" s="13">
        <v>0.16265128549999999</v>
      </c>
      <c r="G128" s="4">
        <f t="shared" ca="1" si="4"/>
        <v>544610.27763650008</v>
      </c>
      <c r="H128" s="4">
        <f t="shared" ca="1" si="5"/>
        <v>1159353.8062170008</v>
      </c>
      <c r="I128" s="4">
        <f t="shared" ca="1" si="6"/>
        <v>1841534.0101375002</v>
      </c>
    </row>
    <row r="129" spans="1:9" x14ac:dyDescent="0.25">
      <c r="A129" s="3"/>
      <c r="B129" s="3"/>
      <c r="C129" s="3"/>
      <c r="D129" s="3"/>
      <c r="F129" s="13">
        <v>0.16383355860000001</v>
      </c>
      <c r="G129" s="4">
        <f t="shared" ca="1" si="4"/>
        <v>523758.52697179979</v>
      </c>
      <c r="H129" s="4">
        <f t="shared" ca="1" si="5"/>
        <v>1114018.3619243996</v>
      </c>
      <c r="I129" s="4">
        <f t="shared" ca="1" si="6"/>
        <v>1765898.0885649994</v>
      </c>
    </row>
    <row r="130" spans="1:9" x14ac:dyDescent="0.25">
      <c r="A130" s="3"/>
      <c r="B130" s="3"/>
      <c r="C130" s="3"/>
      <c r="D130" s="3"/>
      <c r="F130" s="13">
        <v>0.16501581670000001</v>
      </c>
      <c r="G130" s="4">
        <f t="shared" ca="1" si="4"/>
        <v>502907.04086209973</v>
      </c>
      <c r="H130" s="4">
        <f t="shared" ca="1" si="5"/>
        <v>1068683.4928218005</v>
      </c>
      <c r="I130" s="4">
        <f t="shared" ca="1" si="6"/>
        <v>1690263.1266175006</v>
      </c>
    </row>
    <row r="131" spans="1:9" x14ac:dyDescent="0.25">
      <c r="A131" s="3"/>
      <c r="B131" s="3"/>
      <c r="C131" s="3"/>
      <c r="D131" s="3"/>
      <c r="F131" s="13">
        <v>0.16619807480000001</v>
      </c>
      <c r="G131" s="4">
        <f t="shared" ca="1" si="4"/>
        <v>482055.55475240014</v>
      </c>
      <c r="H131" s="4">
        <f t="shared" ca="1" si="5"/>
        <v>1023348.6237192005</v>
      </c>
      <c r="I131" s="4">
        <f t="shared" ca="1" si="6"/>
        <v>1614628.1646699999</v>
      </c>
    </row>
    <row r="132" spans="1:9" x14ac:dyDescent="0.25">
      <c r="A132" s="3"/>
      <c r="B132" s="3"/>
      <c r="C132" s="3"/>
      <c r="D132" s="3"/>
      <c r="F132" s="13">
        <v>0.16738030309999999</v>
      </c>
      <c r="G132" s="4">
        <f t="shared" ca="1" si="4"/>
        <v>461204.59422530048</v>
      </c>
      <c r="H132" s="4">
        <f t="shared" ca="1" si="5"/>
        <v>978014.89732740074</v>
      </c>
      <c r="I132" s="4">
        <f t="shared" ca="1" si="6"/>
        <v>1538995.1091775019</v>
      </c>
    </row>
    <row r="133" spans="1:9" x14ac:dyDescent="0.25">
      <c r="A133" s="3"/>
      <c r="B133" s="3"/>
      <c r="C133" s="3"/>
      <c r="D133" s="3"/>
      <c r="F133" s="13">
        <v>0.16856251659999999</v>
      </c>
      <c r="G133" s="4">
        <f t="shared" ref="G133:G196" ca="1" si="7">FORECAST($F133,OFFSET(B$4:B$54,MATCH($F133,$A$4:$A$54,1)-1,0,2),OFFSET($A$4:$A$54,MATCH($F133,$A$4:$A$54,1)-1,0,2))</f>
        <v>440353.89472580049</v>
      </c>
      <c r="H133" s="4">
        <f t="shared" ca="1" si="5"/>
        <v>932681.73845640104</v>
      </c>
      <c r="I133" s="4">
        <f t="shared" ca="1" si="6"/>
        <v>1463363.0005150009</v>
      </c>
    </row>
    <row r="134" spans="1:9" x14ac:dyDescent="0.25">
      <c r="A134" s="3"/>
      <c r="B134" s="3"/>
      <c r="C134" s="3"/>
      <c r="D134" s="3"/>
      <c r="F134" s="13">
        <v>0.16974473000000001</v>
      </c>
      <c r="G134" s="4">
        <f t="shared" ca="1" si="7"/>
        <v>419503.19699000008</v>
      </c>
      <c r="H134" s="4">
        <f t="shared" ca="1" si="5"/>
        <v>887348.58342000004</v>
      </c>
      <c r="I134" s="4">
        <f t="shared" ca="1" si="6"/>
        <v>1387730.8982500006</v>
      </c>
    </row>
    <row r="135" spans="1:9" x14ac:dyDescent="0.25">
      <c r="A135" s="3"/>
      <c r="B135" s="3"/>
      <c r="C135" s="3"/>
      <c r="D135" s="3"/>
      <c r="F135" s="13">
        <v>0.17092691360000001</v>
      </c>
      <c r="G135" s="4">
        <f t="shared" ca="1" si="7"/>
        <v>403305.01881247992</v>
      </c>
      <c r="H135" s="4">
        <f t="shared" ca="1" si="5"/>
        <v>851800.51490783971</v>
      </c>
      <c r="I135" s="4">
        <f t="shared" ca="1" si="6"/>
        <v>1328707.9353371207</v>
      </c>
    </row>
    <row r="136" spans="1:9" x14ac:dyDescent="0.25">
      <c r="A136" s="3"/>
      <c r="B136" s="3"/>
      <c r="C136" s="3"/>
      <c r="D136" s="3"/>
      <c r="F136" s="13">
        <v>0.17210909720000001</v>
      </c>
      <c r="G136" s="4">
        <f t="shared" ca="1" si="7"/>
        <v>388387.98971095961</v>
      </c>
      <c r="H136" s="4">
        <f t="shared" ca="1" si="5"/>
        <v>818946.92335367948</v>
      </c>
      <c r="I136" s="4">
        <f t="shared" ca="1" si="6"/>
        <v>1274258.568433241</v>
      </c>
    </row>
    <row r="137" spans="1:9" x14ac:dyDescent="0.25">
      <c r="A137" s="3"/>
      <c r="B137" s="3"/>
      <c r="C137" s="3"/>
      <c r="D137" s="3"/>
      <c r="F137" s="13">
        <v>0.173291266</v>
      </c>
      <c r="G137" s="4">
        <f t="shared" ca="1" si="7"/>
        <v>373471.14735879982</v>
      </c>
      <c r="H137" s="4">
        <f t="shared" ca="1" si="5"/>
        <v>786093.74310039915</v>
      </c>
      <c r="I137" s="4">
        <f t="shared" ca="1" si="6"/>
        <v>1219809.8831922011</v>
      </c>
    </row>
    <row r="138" spans="1:9" x14ac:dyDescent="0.25">
      <c r="A138" s="3"/>
      <c r="B138" s="3"/>
      <c r="C138" s="3"/>
      <c r="D138" s="3"/>
      <c r="F138" s="13">
        <v>0.17447340489999999</v>
      </c>
      <c r="G138" s="4">
        <f t="shared" ca="1" si="7"/>
        <v>358554.68229081994</v>
      </c>
      <c r="H138" s="4">
        <f t="shared" ca="1" si="5"/>
        <v>753241.39378605969</v>
      </c>
      <c r="I138" s="4">
        <f t="shared" ca="1" si="6"/>
        <v>1165362.5750943311</v>
      </c>
    </row>
    <row r="139" spans="1:9" x14ac:dyDescent="0.25">
      <c r="A139" s="3"/>
      <c r="B139" s="3"/>
      <c r="C139" s="3"/>
      <c r="D139" s="3"/>
      <c r="F139" s="13">
        <v>0.17565554380000001</v>
      </c>
      <c r="G139" s="4">
        <f t="shared" ca="1" si="7"/>
        <v>343638.21722283959</v>
      </c>
      <c r="H139" s="4">
        <f t="shared" ca="1" si="5"/>
        <v>720389.0444717193</v>
      </c>
      <c r="I139" s="4">
        <f t="shared" ca="1" si="6"/>
        <v>1110915.26699646</v>
      </c>
    </row>
    <row r="140" spans="1:9" x14ac:dyDescent="0.25">
      <c r="A140" s="3"/>
      <c r="B140" s="3"/>
      <c r="C140" s="3"/>
      <c r="D140" s="3"/>
      <c r="F140" s="13">
        <v>0.1768376529</v>
      </c>
      <c r="G140" s="4">
        <f t="shared" ca="1" si="7"/>
        <v>328722.12817721954</v>
      </c>
      <c r="H140" s="4">
        <f t="shared" ca="1" si="5"/>
        <v>687537.52331725881</v>
      </c>
      <c r="I140" s="4">
        <f t="shared" ca="1" si="6"/>
        <v>1056469.33143593</v>
      </c>
    </row>
    <row r="141" spans="1:9" x14ac:dyDescent="0.25">
      <c r="A141" s="3"/>
      <c r="B141" s="3"/>
      <c r="C141" s="3"/>
      <c r="D141" s="3"/>
      <c r="F141" s="13">
        <v>0.178019762</v>
      </c>
      <c r="G141" s="4">
        <f t="shared" ca="1" si="7"/>
        <v>313806.03913159994</v>
      </c>
      <c r="H141" s="4">
        <f t="shared" ca="1" si="5"/>
        <v>654686.00216279924</v>
      </c>
      <c r="I141" s="4">
        <f t="shared" ca="1" si="6"/>
        <v>1002023.3958754009</v>
      </c>
    </row>
    <row r="142" spans="1:9" x14ac:dyDescent="0.25">
      <c r="A142" s="3"/>
      <c r="B142" s="3"/>
      <c r="C142" s="3"/>
      <c r="D142" s="3"/>
      <c r="F142" s="13">
        <v>0.17920185629999999</v>
      </c>
      <c r="G142" s="4">
        <f t="shared" ca="1" si="7"/>
        <v>298890.13683533994</v>
      </c>
      <c r="H142" s="4">
        <f t="shared" ca="1" si="5"/>
        <v>621834.89230921958</v>
      </c>
      <c r="I142" s="4">
        <f t="shared" ca="1" si="6"/>
        <v>947578.14197771065</v>
      </c>
    </row>
    <row r="143" spans="1:9" x14ac:dyDescent="0.25">
      <c r="A143" s="3"/>
      <c r="B143" s="3"/>
      <c r="C143" s="3"/>
      <c r="D143" s="3"/>
      <c r="F143" s="13">
        <v>0.18038392070000001</v>
      </c>
      <c r="G143" s="4">
        <f t="shared" ca="1" si="7"/>
        <v>285736.42391555989</v>
      </c>
      <c r="H143" s="4">
        <f t="shared" ca="1" si="5"/>
        <v>592536.64771097992</v>
      </c>
      <c r="I143" s="4">
        <f t="shared" ca="1" si="6"/>
        <v>898825.81281655002</v>
      </c>
    </row>
    <row r="144" spans="1:9" x14ac:dyDescent="0.25">
      <c r="A144" s="3"/>
      <c r="B144" s="3"/>
      <c r="C144" s="3"/>
      <c r="D144" s="3"/>
      <c r="F144" s="13">
        <v>0.18156598509999999</v>
      </c>
      <c r="G144" s="4">
        <f t="shared" ca="1" si="7"/>
        <v>276245.39243508014</v>
      </c>
      <c r="H144" s="4">
        <f t="shared" ca="1" si="5"/>
        <v>570622.82862514025</v>
      </c>
      <c r="I144" s="4">
        <f t="shared" ca="1" si="6"/>
        <v>861905.80437915027</v>
      </c>
    </row>
    <row r="145" spans="1:9" x14ac:dyDescent="0.25">
      <c r="A145" s="3"/>
      <c r="B145" s="3"/>
      <c r="C145" s="3"/>
      <c r="D145" s="3"/>
      <c r="F145" s="13">
        <v>0.18274801969999999</v>
      </c>
      <c r="G145" s="4">
        <f t="shared" ca="1" si="7"/>
        <v>266754.60022476013</v>
      </c>
      <c r="H145" s="4">
        <f t="shared" ca="1" si="5"/>
        <v>548709.56198958028</v>
      </c>
      <c r="I145" s="4">
        <f t="shared" ca="1" si="6"/>
        <v>824986.72670004983</v>
      </c>
    </row>
    <row r="146" spans="1:9" x14ac:dyDescent="0.25">
      <c r="A146" s="3"/>
      <c r="B146" s="3"/>
      <c r="C146" s="3"/>
      <c r="D146" s="3"/>
      <c r="F146" s="13">
        <v>0.18393005430000001</v>
      </c>
      <c r="G146" s="4">
        <f t="shared" ca="1" si="7"/>
        <v>257263.80801443988</v>
      </c>
      <c r="H146" s="4">
        <f t="shared" ca="1" si="5"/>
        <v>526796.29535401985</v>
      </c>
      <c r="I146" s="4">
        <f t="shared" ca="1" si="6"/>
        <v>788067.64902094938</v>
      </c>
    </row>
    <row r="147" spans="1:9" x14ac:dyDescent="0.25">
      <c r="A147" s="3"/>
      <c r="B147" s="3"/>
      <c r="C147" s="3"/>
      <c r="D147" s="3"/>
      <c r="F147" s="13">
        <v>0.1851120591</v>
      </c>
      <c r="G147" s="4">
        <f t="shared" ca="1" si="7"/>
        <v>247773.25507428008</v>
      </c>
      <c r="H147" s="4">
        <f t="shared" ca="1" si="5"/>
        <v>504883.58116874006</v>
      </c>
      <c r="I147" s="4">
        <f t="shared" ca="1" si="6"/>
        <v>751149.5021001501</v>
      </c>
    </row>
    <row r="148" spans="1:9" x14ac:dyDescent="0.25">
      <c r="A148" s="3"/>
      <c r="B148" s="3"/>
      <c r="C148" s="3"/>
      <c r="D148" s="3"/>
      <c r="F148" s="13">
        <v>0.1862940639</v>
      </c>
      <c r="G148" s="4">
        <f t="shared" ca="1" si="7"/>
        <v>238282.70213412005</v>
      </c>
      <c r="H148" s="4">
        <f t="shared" ref="H148:H211" ca="1" si="8">FORECAST($F148,OFFSET(C$4:C$54,MATCH($F148,$A$4:$A$54,1)-1,0,2),OFFSET($A$4:$A$54,MATCH($F148,$A$4:$A$54,1)-1,0,2))</f>
        <v>482970.8669834598</v>
      </c>
      <c r="I148" s="4">
        <f t="shared" ref="I148:I211" ca="1" si="9">FORECAST($F148,OFFSET(D$4:D$54,MATCH($F148,$A$4:$A$54,1)-1,0,2),OFFSET($A$4:$A$54,MATCH($F148,$A$4:$A$54,1)-1,0,2))</f>
        <v>714231.35517934989</v>
      </c>
    </row>
    <row r="149" spans="1:9" x14ac:dyDescent="0.25">
      <c r="A149" s="3"/>
      <c r="B149" s="3"/>
      <c r="C149" s="3"/>
      <c r="D149" s="3"/>
      <c r="F149" s="13">
        <v>0.18747602399999999</v>
      </c>
      <c r="G149" s="4">
        <f t="shared" ca="1" si="7"/>
        <v>228792.5080992002</v>
      </c>
      <c r="H149" s="4">
        <f t="shared" ca="1" si="8"/>
        <v>461058.98147360003</v>
      </c>
      <c r="I149" s="4">
        <f t="shared" ca="1" si="9"/>
        <v>677314.6043960005</v>
      </c>
    </row>
    <row r="150" spans="1:9" x14ac:dyDescent="0.25">
      <c r="A150" s="3"/>
      <c r="B150" s="3"/>
      <c r="C150" s="3"/>
      <c r="D150" s="3"/>
      <c r="F150" s="13">
        <v>0.18865799899999999</v>
      </c>
      <c r="G150" s="4">
        <f t="shared" ca="1" si="7"/>
        <v>219302.19442920014</v>
      </c>
      <c r="H150" s="4">
        <f t="shared" ca="1" si="8"/>
        <v>439146.81973859994</v>
      </c>
      <c r="I150" s="4">
        <f t="shared" ca="1" si="9"/>
        <v>640397.38823350053</v>
      </c>
    </row>
    <row r="151" spans="1:9" x14ac:dyDescent="0.25">
      <c r="A151" s="3"/>
      <c r="B151" s="3"/>
      <c r="C151" s="3"/>
      <c r="D151" s="3"/>
      <c r="F151" s="13">
        <v>0.1898399442</v>
      </c>
      <c r="G151" s="4">
        <f t="shared" ca="1" si="7"/>
        <v>209812.12002936006</v>
      </c>
      <c r="H151" s="4">
        <f t="shared" ca="1" si="8"/>
        <v>417235.21045388002</v>
      </c>
      <c r="I151" s="4">
        <f t="shared" ca="1" si="9"/>
        <v>603481.10282929987</v>
      </c>
    </row>
    <row r="152" spans="1:9" x14ac:dyDescent="0.25">
      <c r="A152" s="3"/>
      <c r="B152" s="3"/>
      <c r="C152" s="3"/>
      <c r="D152" s="3"/>
      <c r="F152" s="13">
        <v>0.19102187449999999</v>
      </c>
      <c r="G152" s="4">
        <f t="shared" ca="1" si="7"/>
        <v>204091.55373275001</v>
      </c>
      <c r="H152" s="4">
        <f t="shared" ca="1" si="8"/>
        <v>403060.18267144985</v>
      </c>
      <c r="I152" s="4">
        <f t="shared" ca="1" si="9"/>
        <v>578848.11210680008</v>
      </c>
    </row>
    <row r="153" spans="1:9" x14ac:dyDescent="0.25">
      <c r="A153" s="3"/>
      <c r="B153" s="3"/>
      <c r="C153" s="3"/>
      <c r="D153" s="3"/>
      <c r="F153" s="13">
        <v>0.1922037899</v>
      </c>
      <c r="G153" s="4">
        <f t="shared" ca="1" si="7"/>
        <v>198961.44993905001</v>
      </c>
      <c r="H153" s="4">
        <f t="shared" ca="1" si="8"/>
        <v>390097.05275578983</v>
      </c>
      <c r="I153" s="4">
        <f t="shared" ca="1" si="9"/>
        <v>556139.2623773599</v>
      </c>
    </row>
    <row r="154" spans="1:9" x14ac:dyDescent="0.25">
      <c r="A154" s="3"/>
      <c r="B154" s="3"/>
      <c r="C154" s="3"/>
      <c r="D154" s="3"/>
      <c r="F154" s="13">
        <v>0.19338569050000001</v>
      </c>
      <c r="G154" s="4">
        <f t="shared" ca="1" si="7"/>
        <v>193831.41038474999</v>
      </c>
      <c r="H154" s="4">
        <f t="shared" ca="1" si="8"/>
        <v>377134.08516504988</v>
      </c>
      <c r="I154" s="4">
        <f t="shared" ca="1" si="9"/>
        <v>533430.69700919976</v>
      </c>
    </row>
    <row r="155" spans="1:9" x14ac:dyDescent="0.25">
      <c r="A155" s="3"/>
      <c r="B155" s="3"/>
      <c r="C155" s="3"/>
      <c r="D155" s="3"/>
      <c r="F155" s="13">
        <v>0.1945675761</v>
      </c>
      <c r="G155" s="4">
        <f t="shared" ca="1" si="7"/>
        <v>188701.43593795004</v>
      </c>
      <c r="H155" s="4">
        <f t="shared" ca="1" si="8"/>
        <v>364171.28209280968</v>
      </c>
      <c r="I155" s="4">
        <f t="shared" ca="1" si="9"/>
        <v>510722.41984503996</v>
      </c>
    </row>
    <row r="156" spans="1:9" x14ac:dyDescent="0.25">
      <c r="A156" s="3"/>
      <c r="B156" s="3"/>
      <c r="C156" s="3"/>
      <c r="D156" s="3"/>
      <c r="F156" s="13">
        <v>0.1957494467</v>
      </c>
      <c r="G156" s="4">
        <f t="shared" ca="1" si="7"/>
        <v>183571.52659865003</v>
      </c>
      <c r="H156" s="4">
        <f t="shared" ca="1" si="8"/>
        <v>351208.64353906969</v>
      </c>
      <c r="I156" s="4">
        <f t="shared" ca="1" si="9"/>
        <v>488014.43088488001</v>
      </c>
    </row>
    <row r="157" spans="1:9" x14ac:dyDescent="0.25">
      <c r="A157" s="3"/>
      <c r="B157" s="3"/>
      <c r="C157" s="3"/>
      <c r="D157" s="3"/>
      <c r="F157" s="13">
        <v>0.19693127269999999</v>
      </c>
      <c r="G157" s="4">
        <f t="shared" ca="1" si="7"/>
        <v>178441.81084565003</v>
      </c>
      <c r="H157" s="4">
        <f t="shared" ca="1" si="8"/>
        <v>338246.49415367004</v>
      </c>
      <c r="I157" s="4">
        <f t="shared" ca="1" si="9"/>
        <v>465307.29885128001</v>
      </c>
    </row>
    <row r="158" spans="1:9" x14ac:dyDescent="0.25">
      <c r="A158" s="3"/>
      <c r="B158" s="3"/>
      <c r="C158" s="3"/>
      <c r="D158" s="3"/>
      <c r="F158" s="13">
        <v>0.1981131136</v>
      </c>
      <c r="G158" s="4">
        <f t="shared" ca="1" si="7"/>
        <v>173312.03041920008</v>
      </c>
      <c r="H158" s="4">
        <f t="shared" ca="1" si="8"/>
        <v>325284.1813465599</v>
      </c>
      <c r="I158" s="4">
        <f t="shared" ca="1" si="9"/>
        <v>442599.88053504005</v>
      </c>
    </row>
    <row r="159" spans="1:9" x14ac:dyDescent="0.25">
      <c r="A159" s="3"/>
      <c r="B159" s="3"/>
      <c r="C159" s="3"/>
      <c r="D159" s="3"/>
      <c r="F159" s="13">
        <v>0.19929492469999999</v>
      </c>
      <c r="G159" s="4">
        <f t="shared" ca="1" si="7"/>
        <v>168182.37933965016</v>
      </c>
      <c r="H159" s="4">
        <f t="shared" ca="1" si="8"/>
        <v>312322.19538287027</v>
      </c>
      <c r="I159" s="4">
        <f t="shared" ca="1" si="9"/>
        <v>419893.03478408046</v>
      </c>
    </row>
    <row r="160" spans="1:9" x14ac:dyDescent="0.25">
      <c r="A160" s="3"/>
      <c r="B160" s="3"/>
      <c r="C160" s="3"/>
      <c r="D160" s="3"/>
      <c r="F160" s="13">
        <v>0.2004767358</v>
      </c>
      <c r="G160" s="4">
        <f t="shared" ca="1" si="7"/>
        <v>164246.85609194002</v>
      </c>
      <c r="H160" s="4">
        <f t="shared" ca="1" si="8"/>
        <v>302050.57255932014</v>
      </c>
      <c r="I160" s="4">
        <f t="shared" ca="1" si="9"/>
        <v>401680.23439897993</v>
      </c>
    </row>
    <row r="161" spans="1:9" x14ac:dyDescent="0.25">
      <c r="A161" s="3"/>
      <c r="B161" s="3"/>
      <c r="C161" s="3"/>
      <c r="D161" s="3"/>
      <c r="F161" s="13">
        <v>0.20165851709999999</v>
      </c>
      <c r="G161" s="4">
        <f t="shared" ca="1" si="7"/>
        <v>162077.46015952999</v>
      </c>
      <c r="H161" s="4">
        <f t="shared" ca="1" si="8"/>
        <v>295758.05984934</v>
      </c>
      <c r="I161" s="4">
        <f t="shared" ca="1" si="9"/>
        <v>390114.25899401004</v>
      </c>
    </row>
    <row r="162" spans="1:9" x14ac:dyDescent="0.25">
      <c r="A162" s="3"/>
      <c r="B162" s="3"/>
      <c r="C162" s="3"/>
      <c r="D162" s="3"/>
      <c r="F162" s="13">
        <v>0.2028402835</v>
      </c>
      <c r="G162" s="4">
        <f t="shared" ca="1" si="7"/>
        <v>159908.09157905</v>
      </c>
      <c r="H162" s="4">
        <f t="shared" ca="1" si="8"/>
        <v>289465.62647589995</v>
      </c>
      <c r="I162" s="4">
        <f t="shared" ca="1" si="9"/>
        <v>378548.42941384995</v>
      </c>
    </row>
    <row r="163" spans="1:9" x14ac:dyDescent="0.25">
      <c r="A163" s="3"/>
      <c r="B163" s="3"/>
      <c r="C163" s="3"/>
      <c r="D163" s="3"/>
      <c r="F163" s="13">
        <v>0.20402202010000001</v>
      </c>
      <c r="G163" s="4">
        <f t="shared" ca="1" si="7"/>
        <v>157738.77770242997</v>
      </c>
      <c r="H163" s="4">
        <f t="shared" ca="1" si="8"/>
        <v>283173.35177554004</v>
      </c>
      <c r="I163" s="4">
        <f t="shared" ca="1" si="9"/>
        <v>366982.89148330991</v>
      </c>
    </row>
    <row r="164" spans="1:9" x14ac:dyDescent="0.25">
      <c r="A164" s="3"/>
      <c r="B164" s="3"/>
      <c r="C164" s="3"/>
      <c r="D164" s="3"/>
      <c r="F164" s="13">
        <v>0.20520375669999999</v>
      </c>
      <c r="G164" s="4">
        <f t="shared" ca="1" si="7"/>
        <v>155569.46382581</v>
      </c>
      <c r="H164" s="4">
        <f t="shared" ca="1" si="8"/>
        <v>276881.07707518013</v>
      </c>
      <c r="I164" s="4">
        <f t="shared" ca="1" si="9"/>
        <v>355417.3535527701</v>
      </c>
    </row>
    <row r="165" spans="1:9" x14ac:dyDescent="0.25">
      <c r="A165" s="3"/>
      <c r="B165" s="3"/>
      <c r="C165" s="3"/>
      <c r="D165" s="3"/>
      <c r="F165" s="13">
        <v>0.2063854635</v>
      </c>
      <c r="G165" s="4">
        <f t="shared" ca="1" si="7"/>
        <v>153400.20465304999</v>
      </c>
      <c r="H165" s="4">
        <f t="shared" ca="1" si="8"/>
        <v>270588.96104789991</v>
      </c>
      <c r="I165" s="4">
        <f t="shared" ca="1" si="9"/>
        <v>343852.10727184988</v>
      </c>
    </row>
    <row r="166" spans="1:9" x14ac:dyDescent="0.25">
      <c r="A166" s="3"/>
      <c r="B166" s="3"/>
      <c r="C166" s="3"/>
      <c r="D166" s="3"/>
      <c r="F166" s="13">
        <v>0.20756715540000001</v>
      </c>
      <c r="G166" s="4">
        <f t="shared" ca="1" si="7"/>
        <v>151230.97283221997</v>
      </c>
      <c r="H166" s="4">
        <f t="shared" ca="1" si="8"/>
        <v>264296.92435715999</v>
      </c>
      <c r="I166" s="4">
        <f t="shared" ca="1" si="9"/>
        <v>332287.00681573967</v>
      </c>
    </row>
    <row r="167" spans="1:9" x14ac:dyDescent="0.25">
      <c r="A167" s="3"/>
      <c r="B167" s="3"/>
      <c r="C167" s="3"/>
      <c r="D167" s="3"/>
      <c r="F167" s="13">
        <v>0.20874883229999999</v>
      </c>
      <c r="G167" s="4">
        <f t="shared" ca="1" si="7"/>
        <v>149061.76854689</v>
      </c>
      <c r="H167" s="4">
        <f t="shared" ca="1" si="8"/>
        <v>258004.96753542009</v>
      </c>
      <c r="I167" s="4">
        <f t="shared" ca="1" si="9"/>
        <v>320722.05316312984</v>
      </c>
    </row>
    <row r="168" spans="1:9" x14ac:dyDescent="0.25">
      <c r="A168" s="3"/>
      <c r="B168" s="3"/>
      <c r="C168" s="3"/>
      <c r="D168" s="3"/>
      <c r="F168" s="13">
        <v>0.2099304944</v>
      </c>
      <c r="G168" s="4">
        <f t="shared" ca="1" si="7"/>
        <v>146892.59142991994</v>
      </c>
      <c r="H168" s="4">
        <f t="shared" ca="1" si="8"/>
        <v>251713.08951775986</v>
      </c>
      <c r="I168" s="4">
        <f t="shared" ca="1" si="9"/>
        <v>309157.24435663992</v>
      </c>
    </row>
    <row r="169" spans="1:9" x14ac:dyDescent="0.25">
      <c r="A169" s="3"/>
      <c r="B169" s="3"/>
      <c r="C169" s="3"/>
      <c r="D169" s="3"/>
      <c r="F169" s="13">
        <v>0.21111212670000001</v>
      </c>
      <c r="G169" s="4">
        <f t="shared" ca="1" si="7"/>
        <v>146182.91288521996</v>
      </c>
      <c r="H169" s="4">
        <f t="shared" ca="1" si="8"/>
        <v>249363.19204865996</v>
      </c>
      <c r="I169" s="4">
        <f t="shared" ca="1" si="9"/>
        <v>304839.90084031993</v>
      </c>
    </row>
    <row r="170" spans="1:9" x14ac:dyDescent="0.25">
      <c r="A170" s="3"/>
      <c r="B170" s="3"/>
      <c r="C170" s="3"/>
      <c r="D170" s="3"/>
      <c r="F170" s="13">
        <v>0.212293759</v>
      </c>
      <c r="G170" s="4">
        <f t="shared" ca="1" si="7"/>
        <v>145564.44653939997</v>
      </c>
      <c r="H170" s="4">
        <f t="shared" ca="1" si="8"/>
        <v>247259.65022820001</v>
      </c>
      <c r="I170" s="4">
        <f t="shared" ca="1" si="9"/>
        <v>300975.4905664</v>
      </c>
    </row>
    <row r="171" spans="1:9" x14ac:dyDescent="0.25">
      <c r="A171" s="3"/>
      <c r="B171" s="3"/>
      <c r="C171" s="3"/>
      <c r="D171" s="3"/>
      <c r="F171" s="13">
        <v>0.21347536149999999</v>
      </c>
      <c r="G171" s="4">
        <f t="shared" ca="1" si="7"/>
        <v>144945.99579089999</v>
      </c>
      <c r="H171" s="4">
        <f t="shared" ca="1" si="8"/>
        <v>245156.16145770001</v>
      </c>
      <c r="I171" s="4">
        <f t="shared" ca="1" si="9"/>
        <v>297111.17775040003</v>
      </c>
    </row>
    <row r="172" spans="1:9" x14ac:dyDescent="0.25">
      <c r="A172" s="3"/>
      <c r="B172" s="3"/>
      <c r="C172" s="3"/>
      <c r="D172" s="3"/>
      <c r="F172" s="13">
        <v>0.21465694900000001</v>
      </c>
      <c r="G172" s="4">
        <f t="shared" ca="1" si="7"/>
        <v>144327.55289339996</v>
      </c>
      <c r="H172" s="4">
        <f t="shared" ca="1" si="8"/>
        <v>243052.69939019997</v>
      </c>
      <c r="I172" s="4">
        <f t="shared" ca="1" si="9"/>
        <v>293246.91399039992</v>
      </c>
    </row>
    <row r="173" spans="1:9" x14ac:dyDescent="0.25">
      <c r="A173" s="3"/>
      <c r="B173" s="3"/>
      <c r="C173" s="3"/>
      <c r="D173" s="3"/>
      <c r="F173" s="13">
        <v>0.21583852170000001</v>
      </c>
      <c r="G173" s="4">
        <f t="shared" ca="1" si="7"/>
        <v>143709.11774222</v>
      </c>
      <c r="H173" s="4">
        <f t="shared" ca="1" si="8"/>
        <v>240949.26366965997</v>
      </c>
      <c r="I173" s="4">
        <f t="shared" ca="1" si="9"/>
        <v>289382.69863232004</v>
      </c>
    </row>
    <row r="174" spans="1:9" x14ac:dyDescent="0.25">
      <c r="A174" s="3"/>
      <c r="B174" s="3"/>
      <c r="C174" s="3"/>
      <c r="D174" s="3"/>
      <c r="F174" s="13">
        <v>0.21702006460000001</v>
      </c>
      <c r="G174" s="4">
        <f t="shared" ca="1" si="7"/>
        <v>143090.69818835997</v>
      </c>
      <c r="H174" s="4">
        <f t="shared" ca="1" si="8"/>
        <v>238845.88099907996</v>
      </c>
      <c r="I174" s="4">
        <f t="shared" ca="1" si="9"/>
        <v>285518.58073216002</v>
      </c>
    </row>
    <row r="175" spans="1:9" x14ac:dyDescent="0.25">
      <c r="A175" s="3"/>
      <c r="B175" s="3"/>
      <c r="C175" s="3"/>
      <c r="D175" s="3"/>
      <c r="F175" s="13">
        <v>0.21820159259999999</v>
      </c>
      <c r="G175" s="4">
        <f t="shared" ca="1" si="7"/>
        <v>142472.28643315998</v>
      </c>
      <c r="H175" s="4">
        <f t="shared" ca="1" si="8"/>
        <v>236742.52485347999</v>
      </c>
      <c r="I175" s="4">
        <f t="shared" ca="1" si="9"/>
        <v>281654.51156096009</v>
      </c>
    </row>
    <row r="176" spans="1:9" x14ac:dyDescent="0.25">
      <c r="A176" s="3"/>
      <c r="B176" s="3"/>
      <c r="C176" s="3"/>
      <c r="D176" s="3"/>
      <c r="F176" s="13">
        <v>0.2193831205</v>
      </c>
      <c r="G176" s="4">
        <f t="shared" ca="1" si="7"/>
        <v>141853.87473029998</v>
      </c>
      <c r="H176" s="4">
        <f t="shared" ca="1" si="8"/>
        <v>234639.1688859</v>
      </c>
      <c r="I176" s="4">
        <f t="shared" ca="1" si="9"/>
        <v>277790.44271680003</v>
      </c>
    </row>
    <row r="177" spans="1:9" x14ac:dyDescent="0.25">
      <c r="A177" s="3"/>
      <c r="B177" s="3"/>
      <c r="C177" s="3"/>
      <c r="D177" s="3"/>
      <c r="F177" s="13">
        <v>0.22056460380000001</v>
      </c>
      <c r="G177" s="4">
        <f t="shared" ca="1" si="7"/>
        <v>141433.94460678002</v>
      </c>
      <c r="H177" s="4">
        <f t="shared" ca="1" si="8"/>
        <v>233400.35719342</v>
      </c>
      <c r="I177" s="4">
        <f t="shared" ca="1" si="9"/>
        <v>275797.33442377998</v>
      </c>
    </row>
    <row r="178" spans="1:9" x14ac:dyDescent="0.25">
      <c r="A178" s="3"/>
      <c r="B178" s="3"/>
      <c r="C178" s="3"/>
      <c r="D178" s="3"/>
      <c r="F178" s="13">
        <v>0.22174608709999999</v>
      </c>
      <c r="G178" s="4">
        <f t="shared" ca="1" si="7"/>
        <v>141230.84762751</v>
      </c>
      <c r="H178" s="4">
        <f t="shared" ca="1" si="8"/>
        <v>233106.04970338999</v>
      </c>
      <c r="I178" s="4">
        <f t="shared" ca="1" si="9"/>
        <v>275848.25635400997</v>
      </c>
    </row>
    <row r="179" spans="1:9" x14ac:dyDescent="0.25">
      <c r="A179" s="3"/>
      <c r="B179" s="3"/>
      <c r="C179" s="3"/>
      <c r="D179" s="3"/>
      <c r="F179" s="13">
        <v>0.22292754049999999</v>
      </c>
      <c r="G179" s="4">
        <f t="shared" ca="1" si="7"/>
        <v>141027.75578805001</v>
      </c>
      <c r="H179" s="4">
        <f t="shared" ca="1" si="8"/>
        <v>232811.74966144998</v>
      </c>
      <c r="I179" s="4">
        <f t="shared" ca="1" si="9"/>
        <v>275899.17699554999</v>
      </c>
    </row>
    <row r="180" spans="1:9" x14ac:dyDescent="0.25">
      <c r="A180" s="3"/>
      <c r="B180" s="3"/>
      <c r="C180" s="3"/>
      <c r="D180" s="3"/>
      <c r="F180" s="13">
        <v>0.22410897909999999</v>
      </c>
      <c r="G180" s="4">
        <f t="shared" ca="1" si="7"/>
        <v>140824.66649271001</v>
      </c>
      <c r="H180" s="4">
        <f t="shared" ca="1" si="8"/>
        <v>232517.45330619</v>
      </c>
      <c r="I180" s="4">
        <f t="shared" ca="1" si="9"/>
        <v>275950.09699921001</v>
      </c>
    </row>
    <row r="181" spans="1:9" x14ac:dyDescent="0.25">
      <c r="A181" s="3"/>
      <c r="B181" s="3"/>
      <c r="C181" s="3"/>
      <c r="D181" s="3"/>
      <c r="F181" s="13">
        <v>0.22529040280000001</v>
      </c>
      <c r="G181" s="4">
        <f t="shared" ca="1" si="7"/>
        <v>140621.57975868002</v>
      </c>
      <c r="H181" s="4">
        <f t="shared" ca="1" si="8"/>
        <v>232223.16066251998</v>
      </c>
      <c r="I181" s="4">
        <f t="shared" ca="1" si="9"/>
        <v>276001.01636067999</v>
      </c>
    </row>
    <row r="182" spans="1:9" x14ac:dyDescent="0.25">
      <c r="A182" s="3"/>
      <c r="B182" s="3"/>
      <c r="C182" s="3"/>
      <c r="D182" s="3"/>
      <c r="F182" s="13">
        <v>0.2264717966</v>
      </c>
      <c r="G182" s="4">
        <f t="shared" ca="1" si="7"/>
        <v>140418.49816446</v>
      </c>
      <c r="H182" s="4">
        <f t="shared" ca="1" si="8"/>
        <v>231928.87546693999</v>
      </c>
      <c r="I182" s="4">
        <f t="shared" ca="1" si="9"/>
        <v>276051.93443346</v>
      </c>
    </row>
    <row r="183" spans="1:9" x14ac:dyDescent="0.25">
      <c r="A183" s="3"/>
      <c r="B183" s="3"/>
      <c r="C183" s="3"/>
      <c r="D183" s="3"/>
      <c r="F183" s="13">
        <v>0.22765317560000001</v>
      </c>
      <c r="G183" s="4">
        <f t="shared" ca="1" si="7"/>
        <v>140215.41911436</v>
      </c>
      <c r="H183" s="4">
        <f t="shared" ca="1" si="8"/>
        <v>231634.59395804</v>
      </c>
      <c r="I183" s="4">
        <f t="shared" ca="1" si="9"/>
        <v>276102.85186836001</v>
      </c>
    </row>
    <row r="184" spans="1:9" x14ac:dyDescent="0.25">
      <c r="A184" s="3"/>
      <c r="B184" s="3"/>
      <c r="C184" s="3"/>
      <c r="D184" s="3"/>
      <c r="F184" s="13">
        <v>0.22883453970000001</v>
      </c>
      <c r="G184" s="4">
        <f t="shared" ca="1" si="7"/>
        <v>140012.34262557002</v>
      </c>
      <c r="H184" s="4">
        <f t="shared" ca="1" si="8"/>
        <v>231340.31616073</v>
      </c>
      <c r="I184" s="4">
        <f t="shared" ca="1" si="9"/>
        <v>276153.76866106997</v>
      </c>
    </row>
    <row r="185" spans="1:9" x14ac:dyDescent="0.25">
      <c r="A185" s="3"/>
      <c r="B185" s="3"/>
      <c r="C185" s="3"/>
      <c r="D185" s="3"/>
      <c r="F185" s="13">
        <v>0.23001588880000001</v>
      </c>
      <c r="G185" s="4">
        <f t="shared" ca="1" si="7"/>
        <v>139805.56662488001</v>
      </c>
      <c r="H185" s="4">
        <f t="shared" ca="1" si="8"/>
        <v>231045.86573423998</v>
      </c>
      <c r="I185" s="4">
        <f t="shared" ca="1" si="9"/>
        <v>276212.52434120001</v>
      </c>
    </row>
    <row r="186" spans="1:9" x14ac:dyDescent="0.25">
      <c r="A186" s="3"/>
      <c r="B186" s="3"/>
      <c r="C186" s="3"/>
      <c r="D186" s="3"/>
      <c r="F186" s="13">
        <v>0.2311972082</v>
      </c>
      <c r="G186" s="4">
        <f t="shared" ca="1" si="7"/>
        <v>139327.25039981998</v>
      </c>
      <c r="H186" s="4">
        <f t="shared" ca="1" si="8"/>
        <v>230738.48642636</v>
      </c>
      <c r="I186" s="4">
        <f t="shared" ca="1" si="9"/>
        <v>276846.30219930003</v>
      </c>
    </row>
    <row r="187" spans="1:9" x14ac:dyDescent="0.25">
      <c r="A187" s="3"/>
      <c r="B187" s="3"/>
      <c r="C187" s="3"/>
      <c r="D187" s="3"/>
      <c r="F187" s="13">
        <v>0.2323785126</v>
      </c>
      <c r="G187" s="4">
        <f t="shared" ca="1" si="7"/>
        <v>138848.94024825998</v>
      </c>
      <c r="H187" s="4">
        <f t="shared" ca="1" si="8"/>
        <v>230431.11102148</v>
      </c>
      <c r="I187" s="4">
        <f t="shared" ca="1" si="9"/>
        <v>277480.0720099</v>
      </c>
    </row>
    <row r="188" spans="1:9" x14ac:dyDescent="0.25">
      <c r="A188" s="3"/>
      <c r="B188" s="3"/>
      <c r="C188" s="3"/>
      <c r="D188" s="3"/>
      <c r="F188" s="13">
        <v>0.23355978729999999</v>
      </c>
      <c r="G188" s="4">
        <f t="shared" ca="1" si="7"/>
        <v>138370.64212223</v>
      </c>
      <c r="H188" s="4">
        <f t="shared" ca="1" si="8"/>
        <v>230123.74334454001</v>
      </c>
      <c r="I188" s="4">
        <f t="shared" ca="1" si="9"/>
        <v>278113.82588645001</v>
      </c>
    </row>
    <row r="189" spans="1:9" x14ac:dyDescent="0.25">
      <c r="A189" s="3"/>
      <c r="B189" s="3"/>
      <c r="C189" s="3"/>
      <c r="D189" s="3"/>
      <c r="F189" s="13">
        <v>0.23474106189999999</v>
      </c>
      <c r="G189" s="4">
        <f t="shared" ca="1" si="7"/>
        <v>137892.34403669002</v>
      </c>
      <c r="H189" s="4">
        <f t="shared" ca="1" si="8"/>
        <v>229816.37569362001</v>
      </c>
      <c r="I189" s="4">
        <f t="shared" ca="1" si="9"/>
        <v>278747.57970935002</v>
      </c>
    </row>
    <row r="190" spans="1:9" x14ac:dyDescent="0.25">
      <c r="A190" s="3"/>
      <c r="B190" s="3"/>
      <c r="C190" s="3"/>
      <c r="D190" s="3"/>
      <c r="F190" s="13">
        <v>0.23592230680000001</v>
      </c>
      <c r="G190" s="4">
        <f t="shared" ca="1" si="7"/>
        <v>137414.05797667999</v>
      </c>
      <c r="H190" s="4">
        <f t="shared" ca="1" si="8"/>
        <v>229509.01577063999</v>
      </c>
      <c r="I190" s="4">
        <f t="shared" ca="1" si="9"/>
        <v>279381.31759820005</v>
      </c>
    </row>
    <row r="191" spans="1:9" x14ac:dyDescent="0.25">
      <c r="A191" s="3"/>
      <c r="B191" s="3"/>
      <c r="C191" s="3"/>
      <c r="D191" s="3"/>
      <c r="F191" s="13">
        <v>0.23710352179999999</v>
      </c>
      <c r="G191" s="4">
        <f t="shared" ca="1" si="7"/>
        <v>136935.78402317999</v>
      </c>
      <c r="H191" s="4">
        <f t="shared" ca="1" si="8"/>
        <v>229201.66362763999</v>
      </c>
      <c r="I191" s="4">
        <f t="shared" ca="1" si="9"/>
        <v>280015.03944570001</v>
      </c>
    </row>
    <row r="192" spans="1:9" x14ac:dyDescent="0.25">
      <c r="A192" s="3"/>
      <c r="B192" s="3"/>
      <c r="C192" s="3"/>
      <c r="D192" s="3"/>
      <c r="F192" s="13">
        <v>0.23828473689999999</v>
      </c>
      <c r="G192" s="4">
        <f t="shared" ca="1" si="7"/>
        <v>136457.51002918999</v>
      </c>
      <c r="H192" s="4">
        <f t="shared" ca="1" si="8"/>
        <v>228894.31145862001</v>
      </c>
      <c r="I192" s="4">
        <f t="shared" ca="1" si="9"/>
        <v>280648.76134685002</v>
      </c>
    </row>
    <row r="193" spans="1:9" x14ac:dyDescent="0.25">
      <c r="A193" s="3"/>
      <c r="B193" s="3"/>
      <c r="C193" s="3"/>
      <c r="D193" s="3"/>
      <c r="F193" s="13">
        <v>0.23946590719999999</v>
      </c>
      <c r="G193" s="4">
        <f t="shared" ca="1" si="7"/>
        <v>135979.25417472</v>
      </c>
      <c r="H193" s="4">
        <f t="shared" ca="1" si="8"/>
        <v>228586.97094656</v>
      </c>
      <c r="I193" s="4">
        <f t="shared" ca="1" si="9"/>
        <v>281282.45921280002</v>
      </c>
    </row>
    <row r="194" spans="1:9" x14ac:dyDescent="0.25">
      <c r="A194" s="3"/>
      <c r="B194" s="3"/>
      <c r="C194" s="3"/>
      <c r="D194" s="3"/>
      <c r="F194" s="13">
        <v>0.2406470627</v>
      </c>
      <c r="G194" s="4">
        <f t="shared" ca="1" si="7"/>
        <v>135221.21440128997</v>
      </c>
      <c r="H194" s="4">
        <f t="shared" ca="1" si="8"/>
        <v>227764.24884491001</v>
      </c>
      <c r="I194" s="4">
        <f t="shared" ca="1" si="9"/>
        <v>281140.6444926</v>
      </c>
    </row>
    <row r="195" spans="1:9" x14ac:dyDescent="0.25">
      <c r="A195" s="3"/>
      <c r="B195" s="3"/>
      <c r="C195" s="3"/>
      <c r="D195" s="3"/>
      <c r="F195" s="13">
        <v>0.24182821809999999</v>
      </c>
      <c r="G195" s="4">
        <f t="shared" ca="1" si="7"/>
        <v>134232.23298486997</v>
      </c>
      <c r="H195" s="4">
        <f t="shared" ca="1" si="8"/>
        <v>226516.12193373</v>
      </c>
      <c r="I195" s="4">
        <f t="shared" ca="1" si="9"/>
        <v>280358.71961780003</v>
      </c>
    </row>
    <row r="196" spans="1:9" x14ac:dyDescent="0.25">
      <c r="A196" s="3"/>
      <c r="B196" s="3"/>
      <c r="C196" s="3"/>
      <c r="D196" s="3"/>
      <c r="F196" s="13">
        <v>0.24300934369999999</v>
      </c>
      <c r="G196" s="4">
        <f t="shared" ca="1" si="7"/>
        <v>133243.27651998997</v>
      </c>
      <c r="H196" s="4">
        <f t="shared" ca="1" si="8"/>
        <v>225268.02651221</v>
      </c>
      <c r="I196" s="4">
        <f t="shared" ca="1" si="9"/>
        <v>279576.81447059999</v>
      </c>
    </row>
    <row r="197" spans="1:9" x14ac:dyDescent="0.25">
      <c r="A197" s="3"/>
      <c r="B197" s="3"/>
      <c r="C197" s="3"/>
      <c r="D197" s="3"/>
      <c r="F197" s="13">
        <v>0.2441904396</v>
      </c>
      <c r="G197" s="4">
        <f t="shared" ref="G197:G260" ca="1" si="10">FORECAST($F197,OFFSET(B$4:B$54,MATCH($F197,$A$4:$A$54,1)-1,0,2),OFFSET($A$4:$A$54,MATCH($F197,$A$4:$A$54,1)-1,0,2))</f>
        <v>132254.34492291996</v>
      </c>
      <c r="H197" s="4">
        <f t="shared" ca="1" si="8"/>
        <v>224019.96247467998</v>
      </c>
      <c r="I197" s="4">
        <f t="shared" ca="1" si="9"/>
        <v>278794.9289848</v>
      </c>
    </row>
    <row r="198" spans="1:9" x14ac:dyDescent="0.25">
      <c r="A198" s="3"/>
      <c r="B198" s="3"/>
      <c r="C198" s="3"/>
      <c r="D198" s="3"/>
      <c r="F198" s="13">
        <v>0.2453715205</v>
      </c>
      <c r="G198" s="4">
        <f t="shared" ca="1" si="10"/>
        <v>131265.42588534998</v>
      </c>
      <c r="H198" s="4">
        <f t="shared" ca="1" si="8"/>
        <v>222771.91428765</v>
      </c>
      <c r="I198" s="4">
        <f t="shared" ca="1" si="9"/>
        <v>278013.05342900002</v>
      </c>
    </row>
    <row r="199" spans="1:9" x14ac:dyDescent="0.25">
      <c r="A199" s="3"/>
      <c r="B199" s="3"/>
      <c r="C199" s="3"/>
      <c r="D199" s="3"/>
      <c r="F199" s="13">
        <v>0.24655258660000001</v>
      </c>
      <c r="G199" s="4">
        <f t="shared" ca="1" si="10"/>
        <v>130276.51923981996</v>
      </c>
      <c r="H199" s="4">
        <f t="shared" ca="1" si="8"/>
        <v>221523.88173977999</v>
      </c>
      <c r="I199" s="4">
        <f t="shared" ca="1" si="9"/>
        <v>277231.18767080002</v>
      </c>
    </row>
    <row r="200" spans="1:9" x14ac:dyDescent="0.25">
      <c r="A200" s="3"/>
      <c r="B200" s="3"/>
      <c r="C200" s="3"/>
      <c r="D200" s="3"/>
      <c r="F200" s="13">
        <v>0.2477336228</v>
      </c>
      <c r="G200" s="4">
        <f t="shared" ca="1" si="10"/>
        <v>129287.63762955996</v>
      </c>
      <c r="H200" s="4">
        <f t="shared" ca="1" si="8"/>
        <v>220275.88078723999</v>
      </c>
      <c r="I200" s="4">
        <f t="shared" ca="1" si="9"/>
        <v>276449.34170640004</v>
      </c>
    </row>
    <row r="201" spans="1:9" x14ac:dyDescent="0.25">
      <c r="A201" s="3"/>
      <c r="B201" s="3"/>
      <c r="C201" s="3"/>
      <c r="D201" s="3"/>
      <c r="F201" s="13">
        <v>0.24891462919999999</v>
      </c>
      <c r="G201" s="4">
        <f t="shared" ca="1" si="10"/>
        <v>128298.78097083999</v>
      </c>
      <c r="H201" s="4">
        <f t="shared" ca="1" si="8"/>
        <v>219027.91132436</v>
      </c>
      <c r="I201" s="4">
        <f t="shared" ca="1" si="9"/>
        <v>275667.51546960004</v>
      </c>
    </row>
    <row r="202" spans="1:9" x14ac:dyDescent="0.25">
      <c r="A202" s="3"/>
      <c r="B202" s="3"/>
      <c r="C202" s="3"/>
      <c r="D202" s="3"/>
      <c r="F202" s="13">
        <v>0.25009563569999999</v>
      </c>
      <c r="G202" s="4">
        <f t="shared" ca="1" si="10"/>
        <v>127277.57067108003</v>
      </c>
      <c r="H202" s="4">
        <f t="shared" ca="1" si="8"/>
        <v>217700.65976051003</v>
      </c>
      <c r="I202" s="4">
        <f t="shared" ca="1" si="9"/>
        <v>274739.70127055002</v>
      </c>
    </row>
    <row r="203" spans="1:9" x14ac:dyDescent="0.25">
      <c r="A203" s="3"/>
      <c r="B203" s="3"/>
      <c r="C203" s="3"/>
      <c r="D203" s="3"/>
      <c r="F203" s="13">
        <v>0.25127661229999998</v>
      </c>
      <c r="G203" s="4">
        <f t="shared" ca="1" si="10"/>
        <v>125889.21458012005</v>
      </c>
      <c r="H203" s="4">
        <f t="shared" ca="1" si="8"/>
        <v>215473.69218589005</v>
      </c>
      <c r="I203" s="4">
        <f t="shared" ca="1" si="9"/>
        <v>272155.13398145</v>
      </c>
    </row>
    <row r="204" spans="1:9" x14ac:dyDescent="0.25">
      <c r="A204" s="3"/>
      <c r="B204" s="3"/>
      <c r="C204" s="3"/>
      <c r="D204" s="3"/>
      <c r="F204" s="13">
        <v>0.25245755910000001</v>
      </c>
      <c r="G204" s="4">
        <f t="shared" ca="1" si="10"/>
        <v>124500.89352203999</v>
      </c>
      <c r="H204" s="4">
        <f t="shared" ca="1" si="8"/>
        <v>213246.78080512997</v>
      </c>
      <c r="I204" s="4">
        <f t="shared" ca="1" si="9"/>
        <v>269570.63190964994</v>
      </c>
    </row>
    <row r="205" spans="1:9" x14ac:dyDescent="0.25">
      <c r="F205" s="13">
        <v>0.25363847610000001</v>
      </c>
      <c r="G205" s="4">
        <f t="shared" ca="1" si="10"/>
        <v>123112.60749684001</v>
      </c>
      <c r="H205" s="4">
        <f t="shared" ca="1" si="8"/>
        <v>211019.92561823002</v>
      </c>
      <c r="I205" s="4">
        <f t="shared" ca="1" si="9"/>
        <v>266986.19505514996</v>
      </c>
    </row>
    <row r="206" spans="1:9" x14ac:dyDescent="0.25">
      <c r="F206" s="13">
        <v>0.25481939320000002</v>
      </c>
      <c r="G206" s="4">
        <f t="shared" ca="1" si="10"/>
        <v>121724.32135407999</v>
      </c>
      <c r="H206" s="4">
        <f t="shared" ca="1" si="8"/>
        <v>208793.07024275995</v>
      </c>
      <c r="I206" s="4">
        <f t="shared" ca="1" si="9"/>
        <v>264401.75798180001</v>
      </c>
    </row>
    <row r="207" spans="1:9" x14ac:dyDescent="0.25">
      <c r="F207" s="13">
        <v>0.2560002804</v>
      </c>
      <c r="G207" s="4">
        <f t="shared" ca="1" si="10"/>
        <v>120336.07036175998</v>
      </c>
      <c r="H207" s="4">
        <f t="shared" ca="1" si="8"/>
        <v>206566.27124972001</v>
      </c>
      <c r="I207" s="4">
        <f t="shared" ca="1" si="9"/>
        <v>261817.3863446</v>
      </c>
    </row>
    <row r="208" spans="1:9" x14ac:dyDescent="0.25">
      <c r="F208" s="13">
        <v>0.25718116759999998</v>
      </c>
      <c r="G208" s="4">
        <f t="shared" ca="1" si="10"/>
        <v>118947.81936944003</v>
      </c>
      <c r="H208" s="4">
        <f t="shared" ca="1" si="8"/>
        <v>204339.47225668002</v>
      </c>
      <c r="I208" s="4">
        <f t="shared" ca="1" si="9"/>
        <v>259233.0147074</v>
      </c>
    </row>
    <row r="209" spans="6:9" x14ac:dyDescent="0.25">
      <c r="F209" s="13">
        <v>0.25836199520000003</v>
      </c>
      <c r="G209" s="4">
        <f t="shared" ca="1" si="10"/>
        <v>117559.63844287995</v>
      </c>
      <c r="H209" s="4">
        <f t="shared" ca="1" si="8"/>
        <v>202112.78565135994</v>
      </c>
      <c r="I209" s="4">
        <f t="shared" ca="1" si="9"/>
        <v>256648.77350479993</v>
      </c>
    </row>
    <row r="210" spans="6:9" x14ac:dyDescent="0.25">
      <c r="F210" s="13">
        <v>0.25954282280000002</v>
      </c>
      <c r="G210" s="4">
        <f t="shared" ca="1" si="10"/>
        <v>116171.45751631999</v>
      </c>
      <c r="H210" s="4">
        <f t="shared" ca="1" si="8"/>
        <v>199886.09904603998</v>
      </c>
      <c r="I210" s="4">
        <f t="shared" ca="1" si="9"/>
        <v>254064.53230219998</v>
      </c>
    </row>
    <row r="211" spans="6:9" x14ac:dyDescent="0.25">
      <c r="F211" s="13">
        <v>0.26072362069999999</v>
      </c>
      <c r="G211" s="4">
        <f t="shared" ca="1" si="10"/>
        <v>114709.93636610004</v>
      </c>
      <c r="H211" s="4">
        <f t="shared" ca="1" si="8"/>
        <v>197380.36794202006</v>
      </c>
      <c r="I211" s="4">
        <f t="shared" ca="1" si="9"/>
        <v>250845.88546829007</v>
      </c>
    </row>
    <row r="212" spans="6:9" x14ac:dyDescent="0.25">
      <c r="F212" s="13">
        <v>0.26190441850000001</v>
      </c>
      <c r="G212" s="4">
        <f t="shared" ca="1" si="10"/>
        <v>113202.05757549999</v>
      </c>
      <c r="H212" s="4">
        <f t="shared" ref="H212:H275" ca="1" si="11">FORECAST($F212,OFFSET(C$4:C$54,MATCH($F212,$A$4:$A$54,1)-1,0,2),OFFSET($A$4:$A$54,MATCH($F212,$A$4:$A$54,1)-1,0,2))</f>
        <v>194698.30381910002</v>
      </c>
      <c r="I212" s="4">
        <f t="shared" ref="I212:I275" ca="1" si="12">FORECAST($F212,OFFSET(D$4:D$54,MATCH($F212,$A$4:$A$54,1)-1,0,2),OFFSET($A$4:$A$54,MATCH($F212,$A$4:$A$54,1)-1,0,2))</f>
        <v>247226.38597195002</v>
      </c>
    </row>
    <row r="213" spans="6:9" x14ac:dyDescent="0.25">
      <c r="F213" s="13">
        <v>0.26308515669999999</v>
      </c>
      <c r="G213" s="4">
        <f t="shared" ca="1" si="10"/>
        <v>111694.25489410001</v>
      </c>
      <c r="H213" s="4">
        <f t="shared" ca="1" si="11"/>
        <v>192016.3750716201</v>
      </c>
      <c r="I213" s="4">
        <f t="shared" ca="1" si="12"/>
        <v>243607.06916749012</v>
      </c>
    </row>
    <row r="214" spans="6:9" x14ac:dyDescent="0.25">
      <c r="F214" s="13">
        <v>0.26426589490000002</v>
      </c>
      <c r="G214" s="4">
        <f t="shared" ca="1" si="10"/>
        <v>110186.45221269998</v>
      </c>
      <c r="H214" s="4">
        <f t="shared" ca="1" si="11"/>
        <v>189334.44632413995</v>
      </c>
      <c r="I214" s="4">
        <f t="shared" ca="1" si="12"/>
        <v>239987.75236302998</v>
      </c>
    </row>
    <row r="215" spans="6:9" x14ac:dyDescent="0.25">
      <c r="F215" s="13">
        <v>0.26544660329999997</v>
      </c>
      <c r="G215" s="4">
        <f t="shared" ca="1" si="10"/>
        <v>108678.68758590007</v>
      </c>
      <c r="H215" s="4">
        <f t="shared" ca="1" si="11"/>
        <v>186652.58526438009</v>
      </c>
      <c r="I215" s="4">
        <f t="shared" ca="1" si="12"/>
        <v>236368.5269045101</v>
      </c>
    </row>
    <row r="216" spans="6:9" x14ac:dyDescent="0.25">
      <c r="F216" s="13">
        <v>0.26662731169999998</v>
      </c>
      <c r="G216" s="4">
        <f t="shared" ca="1" si="10"/>
        <v>107170.92295910005</v>
      </c>
      <c r="H216" s="4">
        <f t="shared" ca="1" si="11"/>
        <v>183970.72420462011</v>
      </c>
      <c r="I216" s="4">
        <f t="shared" ca="1" si="12"/>
        <v>232749.3014459901</v>
      </c>
    </row>
    <row r="217" spans="6:9" x14ac:dyDescent="0.25">
      <c r="F217" s="13">
        <v>0.2678079605</v>
      </c>
      <c r="G217" s="4">
        <f t="shared" ca="1" si="10"/>
        <v>105663.23444150004</v>
      </c>
      <c r="H217" s="4">
        <f t="shared" ca="1" si="11"/>
        <v>181288.99852030003</v>
      </c>
      <c r="I217" s="4">
        <f t="shared" ca="1" si="12"/>
        <v>229130.25867935002</v>
      </c>
    </row>
    <row r="218" spans="6:9" x14ac:dyDescent="0.25">
      <c r="F218" s="13">
        <v>0.26898860930000001</v>
      </c>
      <c r="G218" s="4">
        <f t="shared" ca="1" si="10"/>
        <v>104155.54592389998</v>
      </c>
      <c r="H218" s="4">
        <f t="shared" ca="1" si="11"/>
        <v>178607.27283598005</v>
      </c>
      <c r="I218" s="4">
        <f t="shared" ca="1" si="12"/>
        <v>225511.21591271006</v>
      </c>
    </row>
    <row r="219" spans="6:9" x14ac:dyDescent="0.25">
      <c r="F219" s="13">
        <v>0.27016922830000001</v>
      </c>
      <c r="G219" s="4">
        <f t="shared" ca="1" si="10"/>
        <v>102671.226966621</v>
      </c>
      <c r="H219" s="4">
        <f t="shared" ca="1" si="11"/>
        <v>175952.99597832002</v>
      </c>
      <c r="I219" s="4">
        <f t="shared" ca="1" si="12"/>
        <v>221902.19819322007</v>
      </c>
    </row>
    <row r="220" spans="6:9" x14ac:dyDescent="0.25">
      <c r="F220" s="13">
        <v>0.2713498473</v>
      </c>
      <c r="G220" s="4">
        <f t="shared" ca="1" si="10"/>
        <v>101326.348445151</v>
      </c>
      <c r="H220" s="4">
        <f t="shared" ca="1" si="11"/>
        <v>173462.36213592009</v>
      </c>
      <c r="I220" s="4">
        <f t="shared" ca="1" si="12"/>
        <v>218352.54910782003</v>
      </c>
    </row>
    <row r="221" spans="6:9" x14ac:dyDescent="0.25">
      <c r="F221" s="13">
        <v>0.27253040670000001</v>
      </c>
      <c r="G221" s="4">
        <f t="shared" ca="1" si="10"/>
        <v>99981.537815828982</v>
      </c>
      <c r="H221" s="4">
        <f t="shared" ca="1" si="11"/>
        <v>170971.85402567999</v>
      </c>
      <c r="I221" s="4">
        <f t="shared" ca="1" si="12"/>
        <v>214803.07921578002</v>
      </c>
    </row>
    <row r="222" spans="6:9" x14ac:dyDescent="0.25">
      <c r="F222" s="13">
        <v>0.27371096610000001</v>
      </c>
      <c r="G222" s="4">
        <f t="shared" ca="1" si="10"/>
        <v>98636.727186506963</v>
      </c>
      <c r="H222" s="4">
        <f t="shared" ca="1" si="11"/>
        <v>168481.34591544</v>
      </c>
      <c r="I222" s="4">
        <f t="shared" ca="1" si="12"/>
        <v>211253.60932374001</v>
      </c>
    </row>
    <row r="223" spans="6:9" x14ac:dyDescent="0.25">
      <c r="F223" s="13">
        <v>0.27489149569999999</v>
      </c>
      <c r="G223" s="4">
        <f t="shared" ca="1" si="10"/>
        <v>97291.950503259024</v>
      </c>
      <c r="H223" s="4">
        <f t="shared" ca="1" si="11"/>
        <v>165990.90067128011</v>
      </c>
      <c r="I223" s="4">
        <f t="shared" ca="1" si="12"/>
        <v>207704.22902838013</v>
      </c>
    </row>
    <row r="224" spans="6:9" x14ac:dyDescent="0.25">
      <c r="F224" s="13">
        <v>0.2760719955</v>
      </c>
      <c r="G224" s="4">
        <f t="shared" ca="1" si="10"/>
        <v>95947.20776608499</v>
      </c>
      <c r="H224" s="4">
        <f t="shared" ca="1" si="11"/>
        <v>163500.51829320006</v>
      </c>
      <c r="I224" s="4">
        <f t="shared" ca="1" si="12"/>
        <v>204154.93832970003</v>
      </c>
    </row>
    <row r="225" spans="6:9" x14ac:dyDescent="0.25">
      <c r="F225" s="13">
        <v>0.27725246549999999</v>
      </c>
      <c r="G225" s="4">
        <f t="shared" ca="1" si="10"/>
        <v>94602.498974985036</v>
      </c>
      <c r="H225" s="4">
        <f t="shared" ca="1" si="11"/>
        <v>161010.1987812001</v>
      </c>
      <c r="I225" s="4">
        <f t="shared" ca="1" si="12"/>
        <v>200605.73722770007</v>
      </c>
    </row>
    <row r="226" spans="6:9" x14ac:dyDescent="0.25">
      <c r="F226" s="13">
        <v>0.27843293549999998</v>
      </c>
      <c r="G226" s="4">
        <f t="shared" ca="1" si="10"/>
        <v>93257.790183885023</v>
      </c>
      <c r="H226" s="4">
        <f t="shared" ca="1" si="11"/>
        <v>158519.87926920014</v>
      </c>
      <c r="I226" s="4">
        <f t="shared" ca="1" si="12"/>
        <v>197056.53612570011</v>
      </c>
    </row>
    <row r="227" spans="6:9" x14ac:dyDescent="0.25">
      <c r="F227" s="13">
        <v>0.2796133757</v>
      </c>
      <c r="G227" s="4">
        <f t="shared" ca="1" si="10"/>
        <v>91913.115338859032</v>
      </c>
      <c r="H227" s="4">
        <f t="shared" ca="1" si="11"/>
        <v>156029.62262328004</v>
      </c>
      <c r="I227" s="4">
        <f t="shared" ca="1" si="12"/>
        <v>193507.42462038004</v>
      </c>
    </row>
    <row r="228" spans="6:9" x14ac:dyDescent="0.25">
      <c r="F228" s="13">
        <v>0.28079378599999999</v>
      </c>
      <c r="G228" s="4">
        <f t="shared" ca="1" si="10"/>
        <v>90794.147913620051</v>
      </c>
      <c r="H228" s="4">
        <f t="shared" ca="1" si="11"/>
        <v>153954.97602540004</v>
      </c>
      <c r="I228" s="4">
        <f t="shared" ca="1" si="12"/>
        <v>190523.97553740011</v>
      </c>
    </row>
    <row r="229" spans="6:9" x14ac:dyDescent="0.25">
      <c r="F229" s="13">
        <v>0.28197416660000002</v>
      </c>
      <c r="G229" s="4">
        <f t="shared" ca="1" si="10"/>
        <v>89785.123165322031</v>
      </c>
      <c r="H229" s="4">
        <f t="shared" ca="1" si="11"/>
        <v>152082.77435573994</v>
      </c>
      <c r="I229" s="4">
        <f t="shared" ca="1" si="12"/>
        <v>187816.0644029401</v>
      </c>
    </row>
    <row r="230" spans="6:9" x14ac:dyDescent="0.25">
      <c r="F230" s="13">
        <v>0.2831545472</v>
      </c>
      <c r="G230" s="4">
        <f t="shared" ca="1" si="10"/>
        <v>88776.098417024041</v>
      </c>
      <c r="H230" s="4">
        <f t="shared" ca="1" si="11"/>
        <v>150210.57268608001</v>
      </c>
      <c r="I230" s="4">
        <f t="shared" ca="1" si="12"/>
        <v>185108.15326848009</v>
      </c>
    </row>
    <row r="231" spans="6:9" x14ac:dyDescent="0.25">
      <c r="F231" s="13">
        <v>0.28433486819999998</v>
      </c>
      <c r="G231" s="4">
        <f t="shared" ca="1" si="10"/>
        <v>87767.124616594054</v>
      </c>
      <c r="H231" s="4">
        <f t="shared" ca="1" si="11"/>
        <v>148338.46554797998</v>
      </c>
      <c r="I231" s="4">
        <f t="shared" ca="1" si="12"/>
        <v>182400.37886238017</v>
      </c>
    </row>
    <row r="232" spans="6:9" x14ac:dyDescent="0.25">
      <c r="F232" s="13">
        <v>0.28551518920000002</v>
      </c>
      <c r="G232" s="4">
        <f t="shared" ca="1" si="10"/>
        <v>86758.150816164009</v>
      </c>
      <c r="H232" s="4">
        <f t="shared" ca="1" si="11"/>
        <v>146466.35840987996</v>
      </c>
      <c r="I232" s="4">
        <f t="shared" ca="1" si="12"/>
        <v>179692.60445628001</v>
      </c>
    </row>
    <row r="233" spans="6:9" x14ac:dyDescent="0.25">
      <c r="F233" s="13">
        <v>0.28669548030000003</v>
      </c>
      <c r="G233" s="4">
        <f t="shared" ca="1" si="10"/>
        <v>85749.202575150994</v>
      </c>
      <c r="H233" s="4">
        <f t="shared" ca="1" si="11"/>
        <v>144594.29869616992</v>
      </c>
      <c r="I233" s="4">
        <f t="shared" ca="1" si="12"/>
        <v>176984.89864377002</v>
      </c>
    </row>
    <row r="234" spans="6:9" x14ac:dyDescent="0.25">
      <c r="F234" s="13">
        <v>0.28787577149999999</v>
      </c>
      <c r="G234" s="4">
        <f t="shared" ca="1" si="10"/>
        <v>84740.254248655023</v>
      </c>
      <c r="H234" s="4">
        <f t="shared" ca="1" si="11"/>
        <v>142722.23882384994</v>
      </c>
      <c r="I234" s="4">
        <f t="shared" ca="1" si="12"/>
        <v>174277.19260185014</v>
      </c>
    </row>
    <row r="235" spans="6:9" x14ac:dyDescent="0.25">
      <c r="F235" s="13">
        <v>0.28905600310000001</v>
      </c>
      <c r="G235" s="4">
        <f t="shared" ca="1" si="10"/>
        <v>83731.356870026997</v>
      </c>
      <c r="H235" s="4">
        <f t="shared" ca="1" si="11"/>
        <v>140850.27348308993</v>
      </c>
      <c r="I235" s="4">
        <f t="shared" ca="1" si="12"/>
        <v>171569.62328828999</v>
      </c>
    </row>
    <row r="236" spans="6:9" x14ac:dyDescent="0.25">
      <c r="F236" s="13">
        <v>0.29023623469999998</v>
      </c>
      <c r="G236" s="4">
        <f t="shared" ca="1" si="10"/>
        <v>82795.548145231965</v>
      </c>
      <c r="H236" s="4">
        <f t="shared" ca="1" si="11"/>
        <v>139121.23013583</v>
      </c>
      <c r="I236" s="4">
        <f t="shared" ca="1" si="12"/>
        <v>169073.86200674996</v>
      </c>
    </row>
    <row r="237" spans="6:9" x14ac:dyDescent="0.25">
      <c r="F237" s="13">
        <v>0.29141640660000001</v>
      </c>
      <c r="G237" s="4">
        <f t="shared" ca="1" si="10"/>
        <v>82151.835184095951</v>
      </c>
      <c r="H237" s="4">
        <f t="shared" ca="1" si="11"/>
        <v>137963.36348473997</v>
      </c>
      <c r="I237" s="4">
        <f t="shared" ca="1" si="12"/>
        <v>167424.57177649991</v>
      </c>
    </row>
    <row r="238" spans="6:9" x14ac:dyDescent="0.25">
      <c r="F238" s="13">
        <v>0.29259657859999999</v>
      </c>
      <c r="G238" s="4">
        <f t="shared" ca="1" si="10"/>
        <v>81508.122168415954</v>
      </c>
      <c r="H238" s="4">
        <f t="shared" ca="1" si="11"/>
        <v>136805.49673553999</v>
      </c>
      <c r="I238" s="4">
        <f t="shared" ca="1" si="12"/>
        <v>165775.28140649997</v>
      </c>
    </row>
    <row r="239" spans="6:9" x14ac:dyDescent="0.25">
      <c r="F239" s="13">
        <v>0.2937767208</v>
      </c>
      <c r="G239" s="4">
        <f t="shared" ca="1" si="10"/>
        <v>80864.425406847964</v>
      </c>
      <c r="H239" s="4">
        <f t="shared" ca="1" si="11"/>
        <v>135647.65922311996</v>
      </c>
      <c r="I239" s="4">
        <f t="shared" ca="1" si="12"/>
        <v>164126.03268199996</v>
      </c>
    </row>
    <row r="240" spans="6:9" x14ac:dyDescent="0.25">
      <c r="F240" s="13">
        <v>0.29495683309999998</v>
      </c>
      <c r="G240" s="4">
        <f t="shared" ca="1" si="10"/>
        <v>80220.744953935966</v>
      </c>
      <c r="H240" s="4">
        <f t="shared" ca="1" si="11"/>
        <v>134489.85104559001</v>
      </c>
      <c r="I240" s="4">
        <f t="shared" ca="1" si="12"/>
        <v>162476.82574274996</v>
      </c>
    </row>
    <row r="241" spans="6:9" x14ac:dyDescent="0.25">
      <c r="F241" s="13">
        <v>0.29613694550000003</v>
      </c>
      <c r="G241" s="4">
        <f t="shared" ca="1" si="10"/>
        <v>79577.064446479955</v>
      </c>
      <c r="H241" s="4">
        <f t="shared" ca="1" si="11"/>
        <v>133332.04276994994</v>
      </c>
      <c r="I241" s="4">
        <f t="shared" ca="1" si="12"/>
        <v>160827.61866374989</v>
      </c>
    </row>
    <row r="242" spans="6:9" x14ac:dyDescent="0.25">
      <c r="F242" s="13">
        <v>0.29731699820000002</v>
      </c>
      <c r="G242" s="4">
        <f t="shared" ca="1" si="10"/>
        <v>78933.416501791944</v>
      </c>
      <c r="H242" s="4">
        <f t="shared" ca="1" si="11"/>
        <v>132174.29306597996</v>
      </c>
      <c r="I242" s="4">
        <f t="shared" ca="1" si="12"/>
        <v>159178.49501549994</v>
      </c>
    </row>
    <row r="243" spans="6:9" x14ac:dyDescent="0.25">
      <c r="F243" s="13">
        <v>0.29849705100000001</v>
      </c>
      <c r="G243" s="4">
        <f t="shared" ca="1" si="10"/>
        <v>78289.768502559949</v>
      </c>
      <c r="H243" s="4">
        <f t="shared" ca="1" si="11"/>
        <v>131016.54326389998</v>
      </c>
      <c r="I243" s="4">
        <f t="shared" ca="1" si="12"/>
        <v>157529.37122749991</v>
      </c>
    </row>
    <row r="244" spans="6:9" x14ac:dyDescent="0.25">
      <c r="F244" s="13">
        <v>0.29967707399999999</v>
      </c>
      <c r="G244" s="4">
        <f t="shared" ca="1" si="10"/>
        <v>77646.136757439963</v>
      </c>
      <c r="H244" s="4">
        <f t="shared" ca="1" si="11"/>
        <v>129858.82269860001</v>
      </c>
      <c r="I244" s="4">
        <f t="shared" ca="1" si="12"/>
        <v>155880.289085</v>
      </c>
    </row>
    <row r="245" spans="6:9" x14ac:dyDescent="0.25">
      <c r="F245" s="13">
        <v>0.30085706709999999</v>
      </c>
      <c r="G245" s="4">
        <f t="shared" ca="1" si="10"/>
        <v>77204.137785580009</v>
      </c>
      <c r="H245" s="4">
        <f t="shared" ca="1" si="11"/>
        <v>129111.15236883002</v>
      </c>
      <c r="I245" s="4">
        <f t="shared" ca="1" si="12"/>
        <v>154867.53534279001</v>
      </c>
    </row>
    <row r="246" spans="6:9" x14ac:dyDescent="0.25">
      <c r="F246" s="13">
        <v>0.30203703050000003</v>
      </c>
      <c r="G246" s="4">
        <f t="shared" ca="1" si="10"/>
        <v>76838.113138899993</v>
      </c>
      <c r="H246" s="4">
        <f t="shared" ca="1" si="11"/>
        <v>128517.98476765002</v>
      </c>
      <c r="I246" s="4">
        <f t="shared" ca="1" si="12"/>
        <v>154094.54131944999</v>
      </c>
    </row>
    <row r="247" spans="6:9" x14ac:dyDescent="0.25">
      <c r="F247" s="13">
        <v>0.30321696399999998</v>
      </c>
      <c r="G247" s="4">
        <f t="shared" ca="1" si="10"/>
        <v>76472.097767200001</v>
      </c>
      <c r="H247" s="4">
        <f t="shared" ca="1" si="11"/>
        <v>127924.83219720004</v>
      </c>
      <c r="I247" s="4">
        <f t="shared" ca="1" si="12"/>
        <v>153321.56688360003</v>
      </c>
    </row>
    <row r="248" spans="6:9" x14ac:dyDescent="0.25">
      <c r="F248" s="13">
        <v>0.30439689759999999</v>
      </c>
      <c r="G248" s="4">
        <f t="shared" ca="1" si="10"/>
        <v>76106.082364479997</v>
      </c>
      <c r="H248" s="4">
        <f t="shared" ca="1" si="11"/>
        <v>127331.67957648003</v>
      </c>
      <c r="I248" s="4">
        <f t="shared" ca="1" si="12"/>
        <v>152548.59238223999</v>
      </c>
    </row>
    <row r="249" spans="6:9" x14ac:dyDescent="0.25">
      <c r="F249" s="13">
        <v>0.30557677150000001</v>
      </c>
      <c r="G249" s="4">
        <f t="shared" ca="1" si="10"/>
        <v>75740.0854807</v>
      </c>
      <c r="H249" s="4">
        <f t="shared" ca="1" si="11"/>
        <v>126738.55696695001</v>
      </c>
      <c r="I249" s="4">
        <f t="shared" ca="1" si="12"/>
        <v>151775.65699034999</v>
      </c>
    </row>
    <row r="250" spans="6:9" x14ac:dyDescent="0.25">
      <c r="F250" s="13">
        <v>0.30675664540000003</v>
      </c>
      <c r="G250" s="4">
        <f t="shared" ca="1" si="10"/>
        <v>75374.088596919988</v>
      </c>
      <c r="H250" s="4">
        <f t="shared" ca="1" si="11"/>
        <v>126145.43435742002</v>
      </c>
      <c r="I250" s="4">
        <f t="shared" ca="1" si="12"/>
        <v>151002.72159845999</v>
      </c>
    </row>
    <row r="251" spans="6:9" x14ac:dyDescent="0.25">
      <c r="F251" s="13">
        <v>0.30793648959999997</v>
      </c>
      <c r="G251" s="4">
        <f t="shared" ca="1" si="10"/>
        <v>75008.100926080006</v>
      </c>
      <c r="H251" s="4">
        <f t="shared" ca="1" si="11"/>
        <v>125552.32667808005</v>
      </c>
      <c r="I251" s="4">
        <f t="shared" ca="1" si="12"/>
        <v>150229.80566304002</v>
      </c>
    </row>
    <row r="252" spans="6:9" x14ac:dyDescent="0.25">
      <c r="F252" s="13">
        <v>0.3091163039</v>
      </c>
      <c r="G252" s="4">
        <f t="shared" ca="1" si="10"/>
        <v>74642.122530220004</v>
      </c>
      <c r="H252" s="4">
        <f t="shared" ca="1" si="11"/>
        <v>124959.23402947004</v>
      </c>
      <c r="I252" s="4">
        <f t="shared" ca="1" si="12"/>
        <v>149456.90931511001</v>
      </c>
    </row>
    <row r="253" spans="6:9" x14ac:dyDescent="0.25">
      <c r="F253" s="13">
        <v>0.31029608850000001</v>
      </c>
      <c r="G253" s="4">
        <f t="shared" ca="1" si="10"/>
        <v>74311.482627120015</v>
      </c>
      <c r="H253" s="4">
        <f t="shared" ca="1" si="11"/>
        <v>124448.6169583</v>
      </c>
      <c r="I253" s="4">
        <f t="shared" ca="1" si="12"/>
        <v>148831.45488779998</v>
      </c>
    </row>
    <row r="254" spans="6:9" x14ac:dyDescent="0.25">
      <c r="F254" s="13">
        <v>0.31147584319999999</v>
      </c>
      <c r="G254" s="4">
        <f t="shared" ca="1" si="10"/>
        <v>74086.291049984022</v>
      </c>
      <c r="H254" s="4">
        <f t="shared" ca="1" si="11"/>
        <v>124184.11595456001</v>
      </c>
      <c r="I254" s="4">
        <f t="shared" ca="1" si="12"/>
        <v>148645.99744896</v>
      </c>
    </row>
    <row r="255" spans="6:9" x14ac:dyDescent="0.25">
      <c r="F255" s="13">
        <v>0.3126555681</v>
      </c>
      <c r="G255" s="4">
        <f t="shared" ca="1" si="10"/>
        <v>73861.105161072017</v>
      </c>
      <c r="H255" s="4">
        <f t="shared" ca="1" si="11"/>
        <v>123919.62163198</v>
      </c>
      <c r="I255" s="4">
        <f t="shared" ca="1" si="12"/>
        <v>148460.54469467999</v>
      </c>
    </row>
    <row r="256" spans="6:9" x14ac:dyDescent="0.25">
      <c r="F256" s="13">
        <v>0.31383529310000002</v>
      </c>
      <c r="G256" s="4">
        <f t="shared" ca="1" si="10"/>
        <v>73635.919253072003</v>
      </c>
      <c r="H256" s="4">
        <f t="shared" ca="1" si="11"/>
        <v>123655.12728698</v>
      </c>
      <c r="I256" s="4">
        <f t="shared" ca="1" si="12"/>
        <v>148275.09192467999</v>
      </c>
    </row>
    <row r="257" spans="6:9" x14ac:dyDescent="0.25">
      <c r="F257" s="13">
        <v>0.31501495839999999</v>
      </c>
      <c r="G257" s="4">
        <f t="shared" ca="1" si="10"/>
        <v>73410.744740608003</v>
      </c>
      <c r="H257" s="4">
        <f t="shared" ca="1" si="11"/>
        <v>123390.64632672</v>
      </c>
      <c r="I257" s="4">
        <f t="shared" ca="1" si="12"/>
        <v>148089.64853951999</v>
      </c>
    </row>
    <row r="258" spans="6:9" x14ac:dyDescent="0.25">
      <c r="F258" s="13">
        <v>0.31619462370000001</v>
      </c>
      <c r="G258" s="4">
        <f t="shared" ca="1" si="10"/>
        <v>73185.570228144003</v>
      </c>
      <c r="H258" s="4">
        <f t="shared" ca="1" si="11"/>
        <v>123126.16536646</v>
      </c>
      <c r="I258" s="4">
        <f t="shared" ca="1" si="12"/>
        <v>147904.20515435998</v>
      </c>
    </row>
    <row r="259" spans="6:9" x14ac:dyDescent="0.25">
      <c r="F259" s="13">
        <v>0.31737422939999999</v>
      </c>
      <c r="G259" s="4">
        <f t="shared" ca="1" si="10"/>
        <v>72960.407092128007</v>
      </c>
      <c r="H259" s="4">
        <f t="shared" ca="1" si="11"/>
        <v>122861.69776852001</v>
      </c>
      <c r="I259" s="4">
        <f t="shared" ca="1" si="12"/>
        <v>147718.77113831998</v>
      </c>
    </row>
    <row r="260" spans="6:9" x14ac:dyDescent="0.25">
      <c r="F260" s="13">
        <v>0.31855383520000002</v>
      </c>
      <c r="G260" s="4">
        <f t="shared" ca="1" si="10"/>
        <v>72735.243937024003</v>
      </c>
      <c r="H260" s="4">
        <f t="shared" ca="1" si="11"/>
        <v>122597.23014816</v>
      </c>
      <c r="I260" s="4">
        <f t="shared" ca="1" si="12"/>
        <v>147533.33710655998</v>
      </c>
    </row>
    <row r="261" spans="6:9" x14ac:dyDescent="0.25">
      <c r="F261" s="13">
        <v>0.31973341109999998</v>
      </c>
      <c r="G261" s="4">
        <f t="shared" ref="G261:G298" ca="1" si="13">FORECAST($F261,OFFSET(B$4:B$54,MATCH($F261,$A$4:$A$54,1)-1,0,2),OFFSET($A$4:$A$54,MATCH($F261,$A$4:$A$54,1)-1,0,2))</f>
        <v>72510.086489232024</v>
      </c>
      <c r="H261" s="4">
        <f t="shared" ca="1" si="11"/>
        <v>122332.76923138001</v>
      </c>
      <c r="I261" s="4">
        <f t="shared" ca="1" si="12"/>
        <v>147347.90777508001</v>
      </c>
    </row>
    <row r="262" spans="6:9" x14ac:dyDescent="0.25">
      <c r="F262" s="13">
        <v>0.32091295720000002</v>
      </c>
      <c r="G262" s="4">
        <f t="shared" ca="1" si="13"/>
        <v>72298.446496223973</v>
      </c>
      <c r="H262" s="4">
        <f t="shared" ca="1" si="11"/>
        <v>122174.58321384</v>
      </c>
      <c r="I262" s="4">
        <f t="shared" ca="1" si="12"/>
        <v>147457.73348664001</v>
      </c>
    </row>
    <row r="263" spans="6:9" x14ac:dyDescent="0.25">
      <c r="F263" s="13">
        <v>0.32209247349999998</v>
      </c>
      <c r="G263" s="4">
        <f t="shared" ca="1" si="13"/>
        <v>72090.757266119981</v>
      </c>
      <c r="H263" s="4">
        <f t="shared" ca="1" si="11"/>
        <v>122047.43135670001</v>
      </c>
      <c r="I263" s="4">
        <f t="shared" ca="1" si="12"/>
        <v>147653.7690957</v>
      </c>
    </row>
    <row r="264" spans="6:9" x14ac:dyDescent="0.25">
      <c r="F264" s="13">
        <v>0.32327196000000002</v>
      </c>
      <c r="G264" s="4">
        <f t="shared" ca="1" si="13"/>
        <v>71883.073283199978</v>
      </c>
      <c r="H264" s="4">
        <f t="shared" ca="1" si="11"/>
        <v>121920.282712</v>
      </c>
      <c r="I264" s="4">
        <f t="shared" ca="1" si="12"/>
        <v>147849.79975199999</v>
      </c>
    </row>
    <row r="265" spans="6:9" x14ac:dyDescent="0.25">
      <c r="F265" s="13">
        <v>0.32445141669999999</v>
      </c>
      <c r="G265" s="4">
        <f t="shared" ca="1" si="13"/>
        <v>71675.394547463977</v>
      </c>
      <c r="H265" s="4">
        <f t="shared" ca="1" si="11"/>
        <v>121793.13727974001</v>
      </c>
      <c r="I265" s="4">
        <f t="shared" ca="1" si="12"/>
        <v>148045.82545554001</v>
      </c>
    </row>
    <row r="266" spans="6:9" x14ac:dyDescent="0.25">
      <c r="F266" s="13">
        <v>0.32563087340000002</v>
      </c>
      <c r="G266" s="4">
        <f t="shared" ca="1" si="13"/>
        <v>71467.715811727976</v>
      </c>
      <c r="H266" s="4">
        <f t="shared" ca="1" si="11"/>
        <v>121665.99184748001</v>
      </c>
      <c r="I266" s="4">
        <f t="shared" ca="1" si="12"/>
        <v>148241.85115907999</v>
      </c>
    </row>
    <row r="267" spans="6:9" x14ac:dyDescent="0.25">
      <c r="F267" s="13">
        <v>0.3268102705</v>
      </c>
      <c r="G267" s="4">
        <f t="shared" ca="1" si="13"/>
        <v>71260.04757035998</v>
      </c>
      <c r="H267" s="4">
        <f t="shared" ca="1" si="11"/>
        <v>121538.85284010001</v>
      </c>
      <c r="I267" s="4">
        <f t="shared" ca="1" si="12"/>
        <v>148437.86695709999</v>
      </c>
    </row>
    <row r="268" spans="6:9" x14ac:dyDescent="0.25">
      <c r="F268" s="13">
        <v>0.32798966769999999</v>
      </c>
      <c r="G268" s="4">
        <f t="shared" ca="1" si="13"/>
        <v>71052.379311383978</v>
      </c>
      <c r="H268" s="4">
        <f t="shared" ca="1" si="11"/>
        <v>121411.71382194001</v>
      </c>
      <c r="I268" s="4">
        <f t="shared" ca="1" si="12"/>
        <v>148633.88277174</v>
      </c>
    </row>
    <row r="269" spans="6:9" x14ac:dyDescent="0.25">
      <c r="F269" s="13">
        <v>0.32916900519999998</v>
      </c>
      <c r="G269" s="4">
        <f t="shared" ca="1" si="13"/>
        <v>70844.721564383974</v>
      </c>
      <c r="H269" s="4">
        <f t="shared" ca="1" si="11"/>
        <v>121284.58123944001</v>
      </c>
      <c r="I269" s="4">
        <f t="shared" ca="1" si="12"/>
        <v>148829.88866423999</v>
      </c>
    </row>
    <row r="270" spans="6:9" x14ac:dyDescent="0.25">
      <c r="F270" s="13">
        <v>0.33034834270000002</v>
      </c>
      <c r="G270" s="4">
        <f t="shared" ca="1" si="13"/>
        <v>70621.374462175983</v>
      </c>
      <c r="H270" s="4">
        <f t="shared" ca="1" si="11"/>
        <v>121166.95841265</v>
      </c>
      <c r="I270" s="4">
        <f t="shared" ca="1" si="12"/>
        <v>149106.50105751998</v>
      </c>
    </row>
    <row r="271" spans="6:9" x14ac:dyDescent="0.25">
      <c r="F271" s="13">
        <v>0.33152765039999998</v>
      </c>
      <c r="G271" s="4">
        <f t="shared" ca="1" si="13"/>
        <v>70360.605943551986</v>
      </c>
      <c r="H271" s="4">
        <f t="shared" ca="1" si="11"/>
        <v>121072.0241428</v>
      </c>
      <c r="I271" s="4">
        <f t="shared" ca="1" si="12"/>
        <v>149575.39379903997</v>
      </c>
    </row>
    <row r="272" spans="6:9" x14ac:dyDescent="0.25">
      <c r="F272" s="13">
        <v>0.33270689850000001</v>
      </c>
      <c r="G272" s="4">
        <f t="shared" ca="1" si="13"/>
        <v>70099.850603679981</v>
      </c>
      <c r="H272" s="4">
        <f t="shared" ca="1" si="11"/>
        <v>120977.09467075</v>
      </c>
      <c r="I272" s="4">
        <f t="shared" ca="1" si="12"/>
        <v>150044.26284359998</v>
      </c>
    </row>
    <row r="273" spans="6:9" x14ac:dyDescent="0.25">
      <c r="F273" s="13">
        <v>0.33388614649999998</v>
      </c>
      <c r="G273" s="4">
        <f t="shared" ca="1" si="13"/>
        <v>69839.09528591999</v>
      </c>
      <c r="H273" s="4">
        <f t="shared" ca="1" si="11"/>
        <v>120882.16520675</v>
      </c>
      <c r="I273" s="4">
        <f t="shared" ca="1" si="12"/>
        <v>150513.13184839996</v>
      </c>
    </row>
    <row r="274" spans="6:9" x14ac:dyDescent="0.25">
      <c r="F274" s="13">
        <v>0.33506536479999999</v>
      </c>
      <c r="G274" s="4">
        <f t="shared" ca="1" si="13"/>
        <v>69578.346535423989</v>
      </c>
      <c r="H274" s="4">
        <f t="shared" ca="1" si="11"/>
        <v>120787.2381336</v>
      </c>
      <c r="I274" s="4">
        <f t="shared" ca="1" si="12"/>
        <v>150981.98904447997</v>
      </c>
    </row>
    <row r="275" spans="6:9" x14ac:dyDescent="0.25">
      <c r="F275" s="13">
        <v>0.33624455330000003</v>
      </c>
      <c r="G275" s="4">
        <f t="shared" ca="1" si="13"/>
        <v>69317.604374303992</v>
      </c>
      <c r="H275" s="4">
        <f t="shared" ca="1" si="11"/>
        <v>120692.31345935</v>
      </c>
      <c r="I275" s="4">
        <f t="shared" ca="1" si="12"/>
        <v>151450.83439208</v>
      </c>
    </row>
    <row r="276" spans="6:9" x14ac:dyDescent="0.25">
      <c r="F276" s="13">
        <v>0.33742371199999999</v>
      </c>
      <c r="G276" s="4">
        <f t="shared" ca="1" si="13"/>
        <v>69056.868802559999</v>
      </c>
      <c r="H276" s="4">
        <f t="shared" ref="H276:H298" ca="1" si="14">FORECAST($F276,OFFSET(C$4:C$54,MATCH($F276,$A$4:$A$54,1)-1,0,2),OFFSET($A$4:$A$54,MATCH($F276,$A$4:$A$54,1)-1,0,2))</f>
        <v>120597.39118399999</v>
      </c>
      <c r="I276" s="4">
        <f t="shared" ref="I276:I298" ca="1" si="15">FORECAST($F276,OFFSET(D$4:D$54,MATCH($F276,$A$4:$A$54,1)-1,0,2),OFFSET($A$4:$A$54,MATCH($F276,$A$4:$A$54,1)-1,0,2))</f>
        <v>151919.66789119996</v>
      </c>
    </row>
    <row r="277" spans="6:9" x14ac:dyDescent="0.25">
      <c r="F277" s="13">
        <v>0.33860284089999998</v>
      </c>
      <c r="G277" s="4">
        <f t="shared" ca="1" si="13"/>
        <v>68796.139820191995</v>
      </c>
      <c r="H277" s="4">
        <f t="shared" ca="1" si="14"/>
        <v>120502.47130755</v>
      </c>
      <c r="I277" s="4">
        <f t="shared" ca="1" si="15"/>
        <v>152388.48954183998</v>
      </c>
    </row>
    <row r="278" spans="6:9" x14ac:dyDescent="0.25">
      <c r="F278" s="13">
        <v>0.33978194</v>
      </c>
      <c r="G278" s="4">
        <f t="shared" ca="1" si="13"/>
        <v>68535.417427199995</v>
      </c>
      <c r="H278" s="4">
        <f t="shared" ca="1" si="14"/>
        <v>120407.55382999999</v>
      </c>
      <c r="I278" s="4">
        <f t="shared" ca="1" si="15"/>
        <v>152857.29934399997</v>
      </c>
    </row>
    <row r="279" spans="6:9" x14ac:dyDescent="0.25">
      <c r="F279" s="13">
        <v>0.34096100930000001</v>
      </c>
      <c r="G279" s="4">
        <f t="shared" ca="1" si="13"/>
        <v>68226.756869606979</v>
      </c>
      <c r="H279" s="4">
        <f t="shared" ca="1" si="14"/>
        <v>120306.87269555</v>
      </c>
      <c r="I279" s="4">
        <f t="shared" ca="1" si="15"/>
        <v>153463.04112293001</v>
      </c>
    </row>
    <row r="280" spans="6:9" x14ac:dyDescent="0.25">
      <c r="F280" s="13">
        <v>0.34214004869999998</v>
      </c>
      <c r="G280" s="4">
        <f t="shared" ca="1" si="13"/>
        <v>67907.22540181299</v>
      </c>
      <c r="H280" s="4">
        <f t="shared" ca="1" si="14"/>
        <v>120204.88578745001</v>
      </c>
      <c r="I280" s="4">
        <f t="shared" ca="1" si="15"/>
        <v>154099.84030287</v>
      </c>
    </row>
    <row r="281" spans="6:9" x14ac:dyDescent="0.25">
      <c r="F281" s="13">
        <v>0.34331905839999999</v>
      </c>
      <c r="G281" s="4">
        <f t="shared" ca="1" si="13"/>
        <v>67587.701983015984</v>
      </c>
      <c r="H281" s="4">
        <f t="shared" ca="1" si="14"/>
        <v>120102.90144840001</v>
      </c>
      <c r="I281" s="4">
        <f t="shared" ca="1" si="15"/>
        <v>154736.62344184</v>
      </c>
    </row>
    <row r="282" spans="6:9" x14ac:dyDescent="0.25">
      <c r="F282" s="13">
        <v>0.34449803829999998</v>
      </c>
      <c r="G282" s="4">
        <f t="shared" ca="1" si="13"/>
        <v>67268.186640316984</v>
      </c>
      <c r="H282" s="4">
        <f t="shared" ca="1" si="14"/>
        <v>120000.91968705002</v>
      </c>
      <c r="I282" s="4">
        <f t="shared" ca="1" si="15"/>
        <v>155373.39048582999</v>
      </c>
    </row>
    <row r="283" spans="6:9" x14ac:dyDescent="0.25">
      <c r="F283" s="13">
        <v>0.3456769884</v>
      </c>
      <c r="G283" s="4">
        <f t="shared" ca="1" si="13"/>
        <v>66948.67937371599</v>
      </c>
      <c r="H283" s="4">
        <f t="shared" ca="1" si="14"/>
        <v>119898.94050340001</v>
      </c>
      <c r="I283" s="4">
        <f t="shared" ca="1" si="15"/>
        <v>156010.14143484001</v>
      </c>
    </row>
    <row r="284" spans="6:9" x14ac:dyDescent="0.25">
      <c r="F284" s="13">
        <v>0.34685590859999998</v>
      </c>
      <c r="G284" s="4">
        <f t="shared" ca="1" si="13"/>
        <v>66629.180210313978</v>
      </c>
      <c r="H284" s="4">
        <f t="shared" ca="1" si="14"/>
        <v>119796.96390610001</v>
      </c>
      <c r="I284" s="4">
        <f t="shared" ca="1" si="15"/>
        <v>156646.87623486001</v>
      </c>
    </row>
    <row r="285" spans="6:9" x14ac:dyDescent="0.25">
      <c r="F285" s="13">
        <v>0.34803479910000001</v>
      </c>
      <c r="G285" s="4">
        <f t="shared" ca="1" si="13"/>
        <v>66309.68909590898</v>
      </c>
      <c r="H285" s="4">
        <f t="shared" ca="1" si="14"/>
        <v>119694.98987785001</v>
      </c>
      <c r="I285" s="4">
        <f t="shared" ca="1" si="15"/>
        <v>157283.59499391002</v>
      </c>
    </row>
    <row r="286" spans="6:9" x14ac:dyDescent="0.25">
      <c r="F286" s="13">
        <v>0.34921365980000002</v>
      </c>
      <c r="G286" s="4">
        <f t="shared" ca="1" si="13"/>
        <v>65990.206057601972</v>
      </c>
      <c r="H286" s="4">
        <f t="shared" ca="1" si="14"/>
        <v>119593.0184273</v>
      </c>
      <c r="I286" s="4">
        <f t="shared" ca="1" si="15"/>
        <v>157920.29765798003</v>
      </c>
    </row>
    <row r="287" spans="6:9" x14ac:dyDescent="0.25">
      <c r="F287" s="13">
        <v>0.35039252040000002</v>
      </c>
      <c r="G287" s="4">
        <f t="shared" ca="1" si="13"/>
        <v>65663.759734499981</v>
      </c>
      <c r="H287" s="4">
        <f t="shared" ca="1" si="14"/>
        <v>119482.4115366</v>
      </c>
      <c r="I287" s="4">
        <f t="shared" ca="1" si="15"/>
        <v>158552.99655996001</v>
      </c>
    </row>
    <row r="288" spans="6:9" x14ac:dyDescent="0.25">
      <c r="F288" s="13">
        <v>0.35157132149999998</v>
      </c>
      <c r="G288" s="4">
        <f t="shared" ca="1" si="13"/>
        <v>65323.380916874987</v>
      </c>
      <c r="H288" s="4">
        <f t="shared" ca="1" si="14"/>
        <v>119354.51161725001</v>
      </c>
      <c r="I288" s="4">
        <f t="shared" ca="1" si="15"/>
        <v>159177.64326285</v>
      </c>
    </row>
    <row r="289" spans="6:9" x14ac:dyDescent="0.25">
      <c r="F289" s="13">
        <v>0.35275009270000002</v>
      </c>
      <c r="G289" s="4">
        <f t="shared" ca="1" si="13"/>
        <v>64983.010732874987</v>
      </c>
      <c r="H289" s="4">
        <f t="shared" ca="1" si="14"/>
        <v>119226.61494205</v>
      </c>
      <c r="I289" s="4">
        <f t="shared" ca="1" si="15"/>
        <v>159802.27412173001</v>
      </c>
    </row>
    <row r="290" spans="6:9" x14ac:dyDescent="0.25">
      <c r="F290" s="13">
        <v>0.35392883419999999</v>
      </c>
      <c r="G290" s="4">
        <f t="shared" ca="1" si="13"/>
        <v>64642.649124749994</v>
      </c>
      <c r="H290" s="4">
        <f t="shared" ca="1" si="14"/>
        <v>119098.72148930001</v>
      </c>
      <c r="I290" s="4">
        <f t="shared" ca="1" si="15"/>
        <v>160426.88924258001</v>
      </c>
    </row>
    <row r="291" spans="6:9" x14ac:dyDescent="0.25">
      <c r="F291" s="13">
        <v>0.35510754589999999</v>
      </c>
      <c r="G291" s="4">
        <f t="shared" ca="1" si="13"/>
        <v>64302.296121374995</v>
      </c>
      <c r="H291" s="4">
        <f t="shared" ca="1" si="14"/>
        <v>118970.83126984999</v>
      </c>
      <c r="I291" s="4">
        <f t="shared" ca="1" si="15"/>
        <v>161051.48857241002</v>
      </c>
    </row>
    <row r="292" spans="6:9" x14ac:dyDescent="0.25">
      <c r="F292" s="13">
        <v>0.35628625749999998</v>
      </c>
      <c r="G292" s="4">
        <f t="shared" ca="1" si="13"/>
        <v>63961.943146874997</v>
      </c>
      <c r="H292" s="4">
        <f t="shared" ca="1" si="14"/>
        <v>118842.94106125001</v>
      </c>
      <c r="I292" s="4">
        <f t="shared" ca="1" si="15"/>
        <v>161676.08784925001</v>
      </c>
    </row>
    <row r="293" spans="6:9" x14ac:dyDescent="0.25">
      <c r="F293" s="13">
        <v>0.35746490959999999</v>
      </c>
      <c r="G293" s="4">
        <f t="shared" ca="1" si="13"/>
        <v>63621.607352999985</v>
      </c>
      <c r="H293" s="4">
        <f t="shared" ca="1" si="14"/>
        <v>118715.05730840001</v>
      </c>
      <c r="I293" s="4">
        <f t="shared" ca="1" si="15"/>
        <v>162300.65559703999</v>
      </c>
    </row>
    <row r="294" spans="6:9" x14ac:dyDescent="0.25">
      <c r="F294" s="13">
        <v>0.35864353180000003</v>
      </c>
      <c r="G294" s="4">
        <f t="shared" ca="1" si="13"/>
        <v>63281.280192749982</v>
      </c>
      <c r="H294" s="4">
        <f t="shared" ca="1" si="14"/>
        <v>118587.1767997</v>
      </c>
      <c r="I294" s="4">
        <f t="shared" ca="1" si="15"/>
        <v>162925.20750082002</v>
      </c>
    </row>
    <row r="295" spans="6:9" x14ac:dyDescent="0.25">
      <c r="F295" s="13">
        <v>0.35982212419999998</v>
      </c>
      <c r="G295" s="4">
        <f t="shared" ca="1" si="13"/>
        <v>62940.961637249988</v>
      </c>
      <c r="H295" s="4">
        <f t="shared" ca="1" si="14"/>
        <v>118459.2995243</v>
      </c>
      <c r="I295" s="4">
        <f t="shared" ca="1" si="15"/>
        <v>163549.74361358001</v>
      </c>
    </row>
    <row r="296" spans="6:9" x14ac:dyDescent="0.25">
      <c r="F296" s="13">
        <v>0.36100068689999998</v>
      </c>
      <c r="G296" s="4">
        <f t="shared" ca="1" si="13"/>
        <v>62627.440045937983</v>
      </c>
      <c r="H296" s="4">
        <f t="shared" ca="1" si="14"/>
        <v>118286.29449216</v>
      </c>
      <c r="I296" s="4">
        <f t="shared" ca="1" si="15"/>
        <v>163952.11149650998</v>
      </c>
    </row>
    <row r="297" spans="6:9" x14ac:dyDescent="0.25">
      <c r="F297" s="13">
        <v>0.3621792197</v>
      </c>
      <c r="G297" s="4">
        <f t="shared" ca="1" si="13"/>
        <v>62318.688022993971</v>
      </c>
      <c r="H297" s="4">
        <f t="shared" ca="1" si="14"/>
        <v>118105.27185408</v>
      </c>
      <c r="I297" s="4">
        <f t="shared" ca="1" si="15"/>
        <v>164314.98174562998</v>
      </c>
    </row>
    <row r="298" spans="6:9" x14ac:dyDescent="0.25">
      <c r="F298" s="13">
        <v>0.3633577228</v>
      </c>
      <c r="G298" s="4">
        <f t="shared" ca="1" si="13"/>
        <v>62009.943780855974</v>
      </c>
      <c r="H298" s="4">
        <f t="shared" ca="1" si="14"/>
        <v>117924.25377791999</v>
      </c>
      <c r="I298" s="4">
        <f t="shared" ca="1" si="15"/>
        <v>164677.84285011998</v>
      </c>
    </row>
    <row r="299" spans="6:9" x14ac:dyDescent="0.25">
      <c r="F299" s="3"/>
      <c r="G299" s="4"/>
      <c r="H299" s="4"/>
      <c r="I299" s="4"/>
    </row>
    <row r="300" spans="6:9" x14ac:dyDescent="0.25">
      <c r="F300" s="3"/>
      <c r="G300" s="4"/>
      <c r="H300" s="4"/>
      <c r="I300" s="4"/>
    </row>
    <row r="301" spans="6:9" x14ac:dyDescent="0.25">
      <c r="F301" s="3"/>
      <c r="G301" s="4"/>
      <c r="H301" s="4"/>
      <c r="I301" s="4"/>
    </row>
    <row r="302" spans="6:9" x14ac:dyDescent="0.25">
      <c r="F302" s="3"/>
      <c r="G302" s="4"/>
      <c r="H302" s="4"/>
      <c r="I302" s="4"/>
    </row>
    <row r="303" spans="6:9" x14ac:dyDescent="0.25">
      <c r="F303" s="3"/>
      <c r="G303" s="4"/>
      <c r="H303" s="4"/>
      <c r="I303" s="4"/>
    </row>
    <row r="304" spans="6:9" x14ac:dyDescent="0.25">
      <c r="F304" s="3"/>
      <c r="G304" s="4"/>
      <c r="H304" s="4"/>
      <c r="I304" s="4"/>
    </row>
    <row r="305" spans="6:9" x14ac:dyDescent="0.25">
      <c r="F305" s="3"/>
      <c r="G305" s="4"/>
      <c r="H305" s="4"/>
      <c r="I305" s="4"/>
    </row>
    <row r="306" spans="6:9" x14ac:dyDescent="0.25">
      <c r="F306" s="3"/>
      <c r="G306" s="4"/>
      <c r="H306" s="4"/>
      <c r="I306" s="4"/>
    </row>
    <row r="307" spans="6:9" x14ac:dyDescent="0.25">
      <c r="F307" s="3"/>
      <c r="G307" s="4"/>
      <c r="H307" s="4"/>
      <c r="I307" s="4"/>
    </row>
    <row r="308" spans="6:9" x14ac:dyDescent="0.25">
      <c r="F308" s="3"/>
      <c r="G308" s="4"/>
      <c r="H308" s="4"/>
      <c r="I308" s="4"/>
    </row>
    <row r="309" spans="6:9" x14ac:dyDescent="0.25">
      <c r="F309" s="3"/>
      <c r="G309" s="4"/>
      <c r="H309" s="4"/>
      <c r="I309" s="4"/>
    </row>
    <row r="310" spans="6:9" x14ac:dyDescent="0.25">
      <c r="F310" s="3"/>
      <c r="G310" s="4"/>
      <c r="H310" s="4"/>
      <c r="I310" s="4"/>
    </row>
    <row r="311" spans="6:9" x14ac:dyDescent="0.25">
      <c r="F311" s="3"/>
      <c r="G311" s="4"/>
      <c r="H311" s="4"/>
      <c r="I311" s="4"/>
    </row>
    <row r="312" spans="6:9" x14ac:dyDescent="0.25">
      <c r="F312" s="3"/>
      <c r="G312" s="4"/>
      <c r="H312" s="4"/>
      <c r="I312" s="4"/>
    </row>
    <row r="313" spans="6:9" x14ac:dyDescent="0.25">
      <c r="F313" s="3"/>
      <c r="G313" s="4"/>
      <c r="H313" s="4"/>
      <c r="I313" s="4"/>
    </row>
    <row r="314" spans="6:9" x14ac:dyDescent="0.25">
      <c r="F314" s="3"/>
      <c r="G314" s="4"/>
      <c r="H314" s="4"/>
      <c r="I314" s="4"/>
    </row>
    <row r="315" spans="6:9" x14ac:dyDescent="0.25">
      <c r="F315" s="3"/>
      <c r="G315" s="4"/>
      <c r="H315" s="4"/>
      <c r="I315" s="4"/>
    </row>
    <row r="316" spans="6:9" x14ac:dyDescent="0.25">
      <c r="F316" s="3"/>
      <c r="G316" s="4"/>
      <c r="H316" s="4"/>
      <c r="I316" s="4"/>
    </row>
    <row r="317" spans="6:9" x14ac:dyDescent="0.25">
      <c r="F317" s="3"/>
      <c r="G317" s="4"/>
      <c r="H317" s="4"/>
      <c r="I317" s="4"/>
    </row>
    <row r="318" spans="6:9" x14ac:dyDescent="0.25">
      <c r="F318" s="3"/>
      <c r="G318" s="4"/>
      <c r="H318" s="4"/>
      <c r="I318" s="4"/>
    </row>
    <row r="319" spans="6:9" x14ac:dyDescent="0.25">
      <c r="F319" s="3"/>
      <c r="G319" s="4"/>
      <c r="H319" s="4"/>
      <c r="I319" s="4"/>
    </row>
    <row r="320" spans="6:9" x14ac:dyDescent="0.25">
      <c r="F320" s="3"/>
      <c r="G320" s="4"/>
      <c r="H320" s="4"/>
      <c r="I320" s="4"/>
    </row>
    <row r="321" spans="6:9" x14ac:dyDescent="0.25">
      <c r="F321" s="3"/>
      <c r="G321" s="4"/>
      <c r="H321" s="4"/>
      <c r="I321" s="4"/>
    </row>
    <row r="322" spans="6:9" x14ac:dyDescent="0.25">
      <c r="F322" s="3"/>
      <c r="G322" s="4"/>
      <c r="H322" s="4"/>
      <c r="I322" s="4"/>
    </row>
    <row r="323" spans="6:9" x14ac:dyDescent="0.25">
      <c r="F323" s="3"/>
      <c r="G323" s="4"/>
      <c r="H323" s="4"/>
      <c r="I323" s="4"/>
    </row>
    <row r="324" spans="6:9" x14ac:dyDescent="0.25">
      <c r="F324" s="3"/>
      <c r="G324" s="4"/>
      <c r="H324" s="4"/>
      <c r="I324" s="4"/>
    </row>
    <row r="325" spans="6:9" x14ac:dyDescent="0.25">
      <c r="F325" s="3"/>
      <c r="G325" s="4"/>
      <c r="H325" s="4"/>
      <c r="I325" s="4"/>
    </row>
    <row r="326" spans="6:9" x14ac:dyDescent="0.25">
      <c r="F326" s="3"/>
      <c r="G326" s="4"/>
      <c r="H326" s="4"/>
      <c r="I326" s="4"/>
    </row>
    <row r="327" spans="6:9" x14ac:dyDescent="0.25">
      <c r="F327" s="3"/>
      <c r="G327" s="4"/>
      <c r="H327" s="4"/>
      <c r="I327" s="4"/>
    </row>
    <row r="328" spans="6:9" x14ac:dyDescent="0.25">
      <c r="F328" s="3"/>
      <c r="G328" s="4"/>
      <c r="H328" s="4"/>
      <c r="I328" s="4"/>
    </row>
    <row r="329" spans="6:9" x14ac:dyDescent="0.25">
      <c r="F329" s="3"/>
      <c r="G329" s="4"/>
      <c r="H329" s="4"/>
      <c r="I329" s="4"/>
    </row>
    <row r="330" spans="6:9" x14ac:dyDescent="0.25">
      <c r="F330" s="3"/>
      <c r="G330" s="4"/>
      <c r="H330" s="4"/>
      <c r="I330" s="4"/>
    </row>
    <row r="331" spans="6:9" x14ac:dyDescent="0.25">
      <c r="F331" s="3"/>
      <c r="G331" s="4"/>
      <c r="H331" s="4"/>
      <c r="I331" s="4"/>
    </row>
    <row r="332" spans="6:9" x14ac:dyDescent="0.25">
      <c r="F332" s="3"/>
      <c r="G332" s="4"/>
      <c r="H332" s="4"/>
      <c r="I332" s="4"/>
    </row>
    <row r="333" spans="6:9" x14ac:dyDescent="0.25">
      <c r="F333" s="3"/>
      <c r="G333" s="4"/>
      <c r="H333" s="4"/>
      <c r="I333" s="4"/>
    </row>
    <row r="334" spans="6:9" x14ac:dyDescent="0.25">
      <c r="F334" s="3"/>
      <c r="G334" s="4"/>
      <c r="H334" s="4"/>
      <c r="I334" s="4"/>
    </row>
    <row r="335" spans="6:9" x14ac:dyDescent="0.25">
      <c r="F335" s="3"/>
      <c r="G335" s="4"/>
      <c r="H335" s="4"/>
      <c r="I335" s="4"/>
    </row>
    <row r="336" spans="6:9" x14ac:dyDescent="0.25">
      <c r="F336" s="3"/>
      <c r="G336" s="4"/>
      <c r="H336" s="4"/>
      <c r="I336" s="4"/>
    </row>
    <row r="337" spans="6:9" x14ac:dyDescent="0.25">
      <c r="F337" s="3"/>
      <c r="G337" s="4"/>
      <c r="H337" s="4"/>
      <c r="I337" s="4"/>
    </row>
    <row r="338" spans="6:9" x14ac:dyDescent="0.25">
      <c r="F338" s="3"/>
      <c r="G338" s="4"/>
      <c r="H338" s="4"/>
      <c r="I338" s="4"/>
    </row>
    <row r="339" spans="6:9" x14ac:dyDescent="0.25">
      <c r="F339" s="3"/>
      <c r="G339" s="4"/>
      <c r="H339" s="4"/>
      <c r="I339" s="4"/>
    </row>
    <row r="340" spans="6:9" x14ac:dyDescent="0.25">
      <c r="F340" s="3"/>
      <c r="G340" s="4"/>
      <c r="H340" s="4"/>
      <c r="I340" s="4"/>
    </row>
    <row r="341" spans="6:9" x14ac:dyDescent="0.25">
      <c r="F341" s="3"/>
      <c r="G341" s="4"/>
      <c r="H341" s="4"/>
      <c r="I341" s="4"/>
    </row>
    <row r="342" spans="6:9" x14ac:dyDescent="0.25">
      <c r="F342" s="3"/>
      <c r="G342" s="4"/>
      <c r="H342" s="4"/>
      <c r="I342" s="4"/>
    </row>
    <row r="343" spans="6:9" x14ac:dyDescent="0.25">
      <c r="F343" s="3"/>
      <c r="G343" s="4"/>
      <c r="H343" s="4"/>
      <c r="I343" s="4"/>
    </row>
    <row r="344" spans="6:9" x14ac:dyDescent="0.25">
      <c r="F344" s="3"/>
      <c r="G344" s="4"/>
      <c r="H344" s="4"/>
      <c r="I344" s="4"/>
    </row>
    <row r="345" spans="6:9" x14ac:dyDescent="0.25">
      <c r="F345" s="3"/>
      <c r="G345" s="4"/>
      <c r="H345" s="4"/>
      <c r="I345" s="4"/>
    </row>
    <row r="346" spans="6:9" x14ac:dyDescent="0.25">
      <c r="F346" s="3"/>
      <c r="G346" s="4"/>
      <c r="H346" s="4"/>
      <c r="I346" s="4"/>
    </row>
    <row r="347" spans="6:9" x14ac:dyDescent="0.25">
      <c r="F347" s="3"/>
      <c r="G347" s="4"/>
      <c r="H347" s="4"/>
      <c r="I347" s="4"/>
    </row>
    <row r="348" spans="6:9" x14ac:dyDescent="0.25">
      <c r="F348" s="3"/>
      <c r="G348" s="4"/>
      <c r="H348" s="4"/>
      <c r="I348" s="4"/>
    </row>
    <row r="349" spans="6:9" x14ac:dyDescent="0.25">
      <c r="F349" s="3"/>
      <c r="G349" s="4"/>
      <c r="H349" s="4"/>
      <c r="I349" s="4"/>
    </row>
    <row r="350" spans="6:9" x14ac:dyDescent="0.25">
      <c r="F350" s="3"/>
      <c r="G350" s="4"/>
      <c r="H350" s="4"/>
      <c r="I350" s="4"/>
    </row>
    <row r="351" spans="6:9" x14ac:dyDescent="0.25">
      <c r="F351" s="3"/>
      <c r="G351" s="4"/>
      <c r="H351" s="4"/>
      <c r="I351" s="4"/>
    </row>
    <row r="352" spans="6:9" x14ac:dyDescent="0.25">
      <c r="F352" s="3"/>
      <c r="G352" s="4"/>
      <c r="H352" s="4"/>
      <c r="I352" s="4"/>
    </row>
    <row r="353" spans="6:9" x14ac:dyDescent="0.25">
      <c r="F353" s="3"/>
      <c r="G353" s="4"/>
      <c r="H353" s="4"/>
      <c r="I353" s="4"/>
    </row>
    <row r="354" spans="6:9" x14ac:dyDescent="0.25">
      <c r="F354" s="3"/>
      <c r="G354" s="4"/>
      <c r="H354" s="4"/>
      <c r="I354" s="4"/>
    </row>
    <row r="355" spans="6:9" x14ac:dyDescent="0.25">
      <c r="F355" s="3"/>
      <c r="G355" s="4"/>
      <c r="H355" s="4"/>
      <c r="I355" s="4"/>
    </row>
    <row r="356" spans="6:9" x14ac:dyDescent="0.25">
      <c r="F356" s="3"/>
      <c r="G356" s="4"/>
      <c r="H356" s="4"/>
      <c r="I356" s="4"/>
    </row>
    <row r="357" spans="6:9" x14ac:dyDescent="0.25">
      <c r="F357" s="3"/>
      <c r="G357" s="4"/>
      <c r="H357" s="4"/>
      <c r="I357" s="4"/>
    </row>
    <row r="358" spans="6:9" x14ac:dyDescent="0.25">
      <c r="F358" s="3"/>
      <c r="G358" s="4"/>
      <c r="H358" s="4"/>
      <c r="I358" s="4"/>
    </row>
    <row r="359" spans="6:9" x14ac:dyDescent="0.25">
      <c r="F359" s="3"/>
      <c r="G359" s="4"/>
      <c r="H359" s="4"/>
      <c r="I359" s="4"/>
    </row>
    <row r="360" spans="6:9" x14ac:dyDescent="0.25">
      <c r="F360" s="3"/>
      <c r="G360" s="4"/>
      <c r="H360" s="4"/>
      <c r="I360" s="4"/>
    </row>
    <row r="361" spans="6:9" x14ac:dyDescent="0.25">
      <c r="F361" s="3"/>
      <c r="G361" s="4"/>
      <c r="H361" s="4"/>
      <c r="I361" s="4"/>
    </row>
    <row r="362" spans="6:9" x14ac:dyDescent="0.25">
      <c r="F362" s="3"/>
      <c r="G362" s="4"/>
      <c r="H362" s="4"/>
      <c r="I362" s="4"/>
    </row>
    <row r="363" spans="6:9" x14ac:dyDescent="0.25">
      <c r="F363" s="3"/>
      <c r="G363" s="4"/>
      <c r="H363" s="4"/>
      <c r="I363" s="4"/>
    </row>
    <row r="364" spans="6:9" x14ac:dyDescent="0.25">
      <c r="F364" s="3"/>
      <c r="G364" s="4"/>
      <c r="H364" s="4"/>
      <c r="I364" s="4"/>
    </row>
    <row r="365" spans="6:9" x14ac:dyDescent="0.25">
      <c r="F365" s="3"/>
      <c r="G365" s="4"/>
      <c r="H365" s="4"/>
      <c r="I365" s="4"/>
    </row>
    <row r="366" spans="6:9" x14ac:dyDescent="0.25">
      <c r="F366" s="3"/>
      <c r="G366" s="4"/>
      <c r="H366" s="4"/>
      <c r="I366" s="4"/>
    </row>
    <row r="367" spans="6:9" x14ac:dyDescent="0.25">
      <c r="F367" s="3"/>
      <c r="G367" s="4"/>
      <c r="H367" s="4"/>
      <c r="I367" s="4"/>
    </row>
    <row r="368" spans="6:9" x14ac:dyDescent="0.25">
      <c r="F368" s="3"/>
      <c r="G368" s="4"/>
      <c r="H368" s="4"/>
      <c r="I368" s="4"/>
    </row>
    <row r="369" spans="6:9" x14ac:dyDescent="0.25">
      <c r="F369" s="3"/>
      <c r="G369" s="4"/>
      <c r="H369" s="4"/>
      <c r="I369" s="4"/>
    </row>
    <row r="370" spans="6:9" x14ac:dyDescent="0.25">
      <c r="F370" s="3"/>
      <c r="G370" s="4"/>
      <c r="H370" s="4"/>
      <c r="I370" s="4"/>
    </row>
    <row r="371" spans="6:9" x14ac:dyDescent="0.25">
      <c r="F371" s="3"/>
      <c r="G371" s="4"/>
      <c r="H371" s="4"/>
      <c r="I371" s="4"/>
    </row>
    <row r="372" spans="6:9" x14ac:dyDescent="0.25">
      <c r="F372" s="3"/>
      <c r="G372" s="4"/>
      <c r="H372" s="4"/>
      <c r="I372" s="4"/>
    </row>
    <row r="373" spans="6:9" x14ac:dyDescent="0.25">
      <c r="F373" s="3"/>
      <c r="G373" s="4"/>
      <c r="H373" s="4"/>
      <c r="I373" s="4"/>
    </row>
    <row r="374" spans="6:9" x14ac:dyDescent="0.25">
      <c r="F374" s="3"/>
      <c r="G374" s="4"/>
      <c r="H374" s="4"/>
      <c r="I374" s="4"/>
    </row>
    <row r="375" spans="6:9" x14ac:dyDescent="0.25">
      <c r="F375" s="3"/>
      <c r="G375" s="4"/>
      <c r="H375" s="4"/>
      <c r="I375" s="4"/>
    </row>
    <row r="376" spans="6:9" x14ac:dyDescent="0.25">
      <c r="F376" s="3"/>
      <c r="G376" s="4"/>
      <c r="H376" s="4"/>
      <c r="I376" s="4"/>
    </row>
    <row r="377" spans="6:9" x14ac:dyDescent="0.25">
      <c r="F377" s="3"/>
      <c r="G377" s="4"/>
      <c r="H377" s="4"/>
      <c r="I377" s="4"/>
    </row>
    <row r="378" spans="6:9" x14ac:dyDescent="0.25">
      <c r="F378" s="3"/>
      <c r="G378" s="4"/>
      <c r="H378" s="4"/>
      <c r="I378" s="4"/>
    </row>
    <row r="379" spans="6:9" x14ac:dyDescent="0.25">
      <c r="F379" s="3"/>
      <c r="G379" s="4"/>
      <c r="H379" s="4"/>
      <c r="I379" s="4"/>
    </row>
    <row r="380" spans="6:9" x14ac:dyDescent="0.25">
      <c r="F380" s="3"/>
      <c r="G380" s="4"/>
      <c r="H380" s="4"/>
      <c r="I380" s="4"/>
    </row>
    <row r="381" spans="6:9" x14ac:dyDescent="0.25">
      <c r="F381" s="3"/>
      <c r="G381" s="4"/>
      <c r="H381" s="4"/>
      <c r="I381" s="4"/>
    </row>
    <row r="382" spans="6:9" x14ac:dyDescent="0.25">
      <c r="F382" s="3"/>
      <c r="G382" s="4"/>
      <c r="H382" s="4"/>
      <c r="I382" s="4"/>
    </row>
    <row r="383" spans="6:9" x14ac:dyDescent="0.25">
      <c r="F383" s="3"/>
      <c r="G383" s="4"/>
      <c r="H383" s="4"/>
      <c r="I383" s="4"/>
    </row>
    <row r="384" spans="6:9" x14ac:dyDescent="0.25">
      <c r="F384" s="3"/>
      <c r="G384" s="4"/>
      <c r="H384" s="4"/>
      <c r="I384" s="4"/>
    </row>
    <row r="385" spans="6:9" x14ac:dyDescent="0.25">
      <c r="F385" s="3"/>
      <c r="G385" s="4"/>
      <c r="H385" s="4"/>
      <c r="I385" s="4"/>
    </row>
    <row r="386" spans="6:9" x14ac:dyDescent="0.25">
      <c r="F386" s="3"/>
      <c r="G386" s="4"/>
      <c r="H386" s="4"/>
      <c r="I386" s="4"/>
    </row>
    <row r="387" spans="6:9" x14ac:dyDescent="0.25">
      <c r="F387" s="3"/>
      <c r="G387" s="4"/>
      <c r="H387" s="4"/>
      <c r="I387" s="4"/>
    </row>
    <row r="388" spans="6:9" x14ac:dyDescent="0.25">
      <c r="F388" s="3"/>
      <c r="G388" s="4"/>
      <c r="H388" s="4"/>
      <c r="I388" s="4"/>
    </row>
    <row r="389" spans="6:9" x14ac:dyDescent="0.25">
      <c r="F389" s="3"/>
      <c r="G389" s="4"/>
      <c r="H389" s="4"/>
      <c r="I389" s="4"/>
    </row>
    <row r="390" spans="6:9" x14ac:dyDescent="0.25">
      <c r="F390" s="3"/>
      <c r="G390" s="4"/>
      <c r="H390" s="4"/>
      <c r="I390" s="4"/>
    </row>
    <row r="391" spans="6:9" x14ac:dyDescent="0.25">
      <c r="F391" s="3"/>
      <c r="G391" s="4"/>
      <c r="H391" s="4"/>
      <c r="I391" s="4"/>
    </row>
    <row r="392" spans="6:9" x14ac:dyDescent="0.25">
      <c r="F392" s="3"/>
      <c r="G392" s="4"/>
      <c r="H392" s="4"/>
      <c r="I392" s="4"/>
    </row>
    <row r="393" spans="6:9" x14ac:dyDescent="0.25">
      <c r="F393" s="3"/>
      <c r="G393" s="4"/>
      <c r="H393" s="4"/>
      <c r="I393" s="4"/>
    </row>
    <row r="394" spans="6:9" x14ac:dyDescent="0.25">
      <c r="F394" s="3"/>
      <c r="G394" s="4"/>
      <c r="H394" s="4"/>
      <c r="I394" s="4"/>
    </row>
    <row r="395" spans="6:9" x14ac:dyDescent="0.25">
      <c r="F395" s="3"/>
      <c r="G395" s="4"/>
      <c r="H395" s="4"/>
      <c r="I395" s="4"/>
    </row>
    <row r="396" spans="6:9" x14ac:dyDescent="0.25">
      <c r="F396" s="3"/>
      <c r="G396" s="4"/>
      <c r="H396" s="4"/>
      <c r="I396" s="4"/>
    </row>
    <row r="397" spans="6:9" x14ac:dyDescent="0.25">
      <c r="F397" s="3"/>
      <c r="G397" s="4"/>
      <c r="H397" s="4"/>
      <c r="I397" s="4"/>
    </row>
    <row r="398" spans="6:9" x14ac:dyDescent="0.25">
      <c r="F398" s="3"/>
      <c r="G398" s="4"/>
      <c r="H398" s="4"/>
      <c r="I39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98"/>
  <sheetViews>
    <sheetView tabSelected="1" topLeftCell="AL1" workbookViewId="0">
      <selection activeCell="T19" sqref="T19"/>
    </sheetView>
  </sheetViews>
  <sheetFormatPr defaultRowHeight="15" x14ac:dyDescent="0.25"/>
  <cols>
    <col min="1" max="4" width="9.140625" style="1"/>
    <col min="5" max="5" width="10.28515625" style="1" bestFit="1" customWidth="1"/>
    <col min="6" max="6" width="9.140625" style="1" customWidth="1"/>
    <col min="7" max="7" width="9.140625" style="1"/>
    <col min="8" max="8" width="12" style="1" bestFit="1" customWidth="1"/>
    <col min="9" max="9" width="9.140625" style="1" customWidth="1"/>
    <col min="11" max="14" width="9.140625" style="1"/>
    <col min="15" max="15" width="10.28515625" style="1" bestFit="1" customWidth="1"/>
    <col min="16" max="16" width="9.140625" style="1" customWidth="1"/>
    <col min="17" max="17" width="9.140625" style="1"/>
    <col min="18" max="18" width="12" style="1" bestFit="1" customWidth="1"/>
    <col min="19" max="19" width="9.140625" style="1" customWidth="1"/>
    <col min="21" max="24" width="9.140625" style="1"/>
    <col min="25" max="25" width="10.28515625" style="1" bestFit="1" customWidth="1"/>
    <col min="26" max="26" width="9.140625" style="1" customWidth="1"/>
    <col min="27" max="27" width="9.140625" style="1"/>
    <col min="28" max="28" width="12" style="1" bestFit="1" customWidth="1"/>
    <col min="29" max="29" width="9.140625" style="1" customWidth="1"/>
    <col min="31" max="34" width="9.140625" style="1"/>
    <col min="35" max="35" width="10.28515625" style="1" bestFit="1" customWidth="1"/>
    <col min="36" max="36" width="9.140625" style="1" customWidth="1"/>
    <col min="37" max="37" width="9.140625" style="1"/>
    <col min="38" max="38" width="12" style="1" bestFit="1" customWidth="1"/>
    <col min="39" max="39" width="9.140625" style="1" customWidth="1"/>
    <col min="41" max="44" width="9.140625" style="1"/>
    <col min="45" max="45" width="10.28515625" style="1" bestFit="1" customWidth="1"/>
    <col min="46" max="46" width="9.140625" style="1" customWidth="1"/>
    <col min="47" max="47" width="9.140625" style="1"/>
    <col min="48" max="48" width="12" style="1" bestFit="1" customWidth="1"/>
    <col min="49" max="49" width="9.140625" style="1" customWidth="1"/>
  </cols>
  <sheetData>
    <row r="1" spans="1:49" x14ac:dyDescent="0.25">
      <c r="B1" s="1" t="s">
        <v>13</v>
      </c>
      <c r="L1" s="1" t="s">
        <v>13</v>
      </c>
      <c r="V1" s="1" t="s">
        <v>13</v>
      </c>
      <c r="AF1" s="1" t="s">
        <v>13</v>
      </c>
      <c r="AP1" s="1" t="s">
        <v>13</v>
      </c>
    </row>
    <row r="3" spans="1:49" x14ac:dyDescent="0.25">
      <c r="A3" s="3" t="s">
        <v>0</v>
      </c>
      <c r="B3" s="3" t="s">
        <v>1</v>
      </c>
      <c r="C3" s="3" t="s">
        <v>2</v>
      </c>
      <c r="E3" s="1" t="s">
        <v>4</v>
      </c>
      <c r="F3" s="1" t="s">
        <v>5</v>
      </c>
      <c r="K3" s="3" t="s">
        <v>0</v>
      </c>
      <c r="L3" s="3" t="s">
        <v>1</v>
      </c>
      <c r="M3" s="3" t="s">
        <v>2</v>
      </c>
      <c r="O3" s="1" t="s">
        <v>4</v>
      </c>
      <c r="P3" s="1" t="s">
        <v>5</v>
      </c>
      <c r="U3" s="3" t="s">
        <v>0</v>
      </c>
      <c r="V3" s="3" t="s">
        <v>1</v>
      </c>
      <c r="W3" s="3" t="s">
        <v>2</v>
      </c>
      <c r="Y3" s="1" t="s">
        <v>4</v>
      </c>
      <c r="Z3" s="1" t="s">
        <v>5</v>
      </c>
      <c r="AE3" s="3" t="s">
        <v>0</v>
      </c>
      <c r="AF3" s="3" t="s">
        <v>1</v>
      </c>
      <c r="AG3" s="3" t="s">
        <v>2</v>
      </c>
      <c r="AI3" s="1" t="s">
        <v>4</v>
      </c>
      <c r="AJ3" s="1" t="s">
        <v>5</v>
      </c>
      <c r="AO3" s="3" t="s">
        <v>0</v>
      </c>
      <c r="AP3" s="3" t="s">
        <v>1</v>
      </c>
      <c r="AQ3" s="3" t="s">
        <v>2</v>
      </c>
      <c r="AS3" s="1" t="s">
        <v>4</v>
      </c>
      <c r="AT3" s="1" t="s">
        <v>5</v>
      </c>
    </row>
    <row r="4" spans="1:49" x14ac:dyDescent="0.25">
      <c r="A4" s="16">
        <v>1.5973642499999999E-2</v>
      </c>
      <c r="B4" s="16">
        <v>2.3461558999999998E-3</v>
      </c>
      <c r="C4" s="16">
        <v>5.9331299999999999E-5</v>
      </c>
      <c r="E4" s="28">
        <f ca="1">0.000001*0.0000478181*($I$4*Crysol!G4+$I$5*Crysol!I4)-$I$6</f>
        <v>2.7695870457230321E-3</v>
      </c>
      <c r="F4" s="3">
        <f t="shared" ref="F4:F67" ca="1" si="0">(B4-E4)^2/C4^2</f>
        <v>50.932837405926598</v>
      </c>
      <c r="H4" s="2" t="s">
        <v>29</v>
      </c>
      <c r="I4" s="8">
        <v>1.667986179827453E-2</v>
      </c>
      <c r="K4" s="19">
        <v>1.5973642499999999E-2</v>
      </c>
      <c r="L4" s="19">
        <v>1.6323005799999998E-2</v>
      </c>
      <c r="M4" s="19">
        <v>6.7001200000000005E-5</v>
      </c>
      <c r="O4" s="28">
        <f ca="1">0.000001*0.0000478181*($S$4*Crysol!G4+$S$5*Crysol!I4)-$S$6</f>
        <v>1.6683142086001679E-2</v>
      </c>
      <c r="P4" s="3">
        <f t="shared" ref="P4:P67" ca="1" si="1">(L4-O4)^2/M4^2</f>
        <v>28.891400916955583</v>
      </c>
      <c r="R4" s="2" t="s">
        <v>29</v>
      </c>
      <c r="S4" s="8">
        <v>3.038331329290573E-2</v>
      </c>
      <c r="U4" s="21">
        <v>1.5973642499999999E-2</v>
      </c>
      <c r="V4" s="21">
        <v>7.5357049699999998E-2</v>
      </c>
      <c r="W4" s="21">
        <v>1.011328E-4</v>
      </c>
      <c r="Y4" s="28">
        <f ca="1">0.000001*0.0000478181*($AC$4*Crysol!G4+$AC$5*Crysol!I4)-$AC$6</f>
        <v>7.4896481166435797E-2</v>
      </c>
      <c r="Z4" s="3">
        <f t="shared" ref="Z4:Z67" ca="1" si="2">(V4-Y4)^2/W4^2</f>
        <v>20.739795205910522</v>
      </c>
      <c r="AB4" s="2" t="s">
        <v>29</v>
      </c>
      <c r="AC4" s="8">
        <v>5.012321147755832E-2</v>
      </c>
      <c r="AE4" s="23">
        <v>1.5973642499999999E-2</v>
      </c>
      <c r="AF4" s="23">
        <v>0.19257403910000001</v>
      </c>
      <c r="AG4" s="23">
        <v>1.482524E-4</v>
      </c>
      <c r="AI4" s="28">
        <f ca="1">0.000001*0.0000478181*($AM$4*Crysol!G4+$AM$5*Crysol!I4)-$AM$6</f>
        <v>0.18965434043194254</v>
      </c>
      <c r="AJ4" s="3">
        <f t="shared" ref="AJ4:AJ67" ca="1" si="3">(AF4-AI4)^2/AG4^2</f>
        <v>387.85786100884019</v>
      </c>
      <c r="AL4" s="2" t="s">
        <v>29</v>
      </c>
      <c r="AM4" s="8">
        <v>6.8319100532350005E-2</v>
      </c>
      <c r="AO4" s="25">
        <v>1.5973642499999999E-2</v>
      </c>
      <c r="AP4" s="25">
        <v>0.3653208315</v>
      </c>
      <c r="AQ4" s="25">
        <v>2.0019570000000001E-4</v>
      </c>
      <c r="AS4" s="28">
        <f ca="1">0.000001*0.0000478181*($AW$4*Crysol!G4+$AW$5*Crysol!I4)-$AW$6</f>
        <v>0.35787622670320207</v>
      </c>
      <c r="AT4" s="3">
        <f t="shared" ref="AT4:AT67" ca="1" si="4">(AP4-AS4)^2/AQ4^2</f>
        <v>1382.8459609442943</v>
      </c>
      <c r="AV4" s="2" t="s">
        <v>29</v>
      </c>
      <c r="AW4" s="8">
        <v>8.4426611024309581E-2</v>
      </c>
    </row>
    <row r="5" spans="1:49" x14ac:dyDescent="0.25">
      <c r="A5" s="16">
        <v>1.71568673E-2</v>
      </c>
      <c r="B5" s="16">
        <v>2.4424059999999998E-3</v>
      </c>
      <c r="C5" s="16">
        <v>5.9239E-5</v>
      </c>
      <c r="E5" s="28">
        <f ca="1">0.000001*0.0000478181*($I$4*Crysol!G5+$I$5*Crysol!I5)-$I$6</f>
        <v>2.7244229955571539E-3</v>
      </c>
      <c r="F5" s="3">
        <f t="shared" ca="1" si="0"/>
        <v>22.663925073854308</v>
      </c>
      <c r="H5" s="2" t="s">
        <v>37</v>
      </c>
      <c r="I5" s="10">
        <f>I4^3/$I$17</f>
        <v>0.73300102109859555</v>
      </c>
      <c r="K5" s="19">
        <v>1.71568673E-2</v>
      </c>
      <c r="L5" s="19">
        <v>1.59577765E-2</v>
      </c>
      <c r="M5" s="19">
        <v>6.5949499999999996E-5</v>
      </c>
      <c r="O5" s="28">
        <f ca="1">0.000001*0.0000478181*($S$4*Crysol!G5+$S$5*Crysol!I5)-$S$6</f>
        <v>1.641040158457098E-2</v>
      </c>
      <c r="P5" s="3">
        <f t="shared" ca="1" si="1"/>
        <v>47.103613347905032</v>
      </c>
      <c r="R5" s="2" t="s">
        <v>37</v>
      </c>
      <c r="S5" s="10">
        <f>S4^3/$I$17</f>
        <v>4.4302948539282703</v>
      </c>
      <c r="U5" s="21">
        <v>1.71568673E-2</v>
      </c>
      <c r="V5" s="21">
        <v>7.4172444599999998E-2</v>
      </c>
      <c r="W5" s="21">
        <v>1.011737E-4</v>
      </c>
      <c r="Y5" s="28">
        <f ca="1">0.000001*0.0000478181*($AC$4*Crysol!G5+$AC$5*Crysol!I5)-$AC$6</f>
        <v>7.3672260993301181E-2</v>
      </c>
      <c r="Z5" s="3">
        <f t="shared" ca="1" si="2"/>
        <v>24.441262877066734</v>
      </c>
      <c r="AB5" s="2" t="s">
        <v>37</v>
      </c>
      <c r="AC5" s="10">
        <f>AC4^3/$I$17</f>
        <v>19.890417695339021</v>
      </c>
      <c r="AE5" s="23">
        <v>1.71568673E-2</v>
      </c>
      <c r="AF5" s="23">
        <v>0.18936477600000001</v>
      </c>
      <c r="AG5" s="23">
        <v>1.401668E-4</v>
      </c>
      <c r="AI5" s="28">
        <f ca="1">0.000001*0.0000478181*($AM$4*Crysol!G5+$AM$5*Crysol!I5)-$AM$6</f>
        <v>0.18655448036720895</v>
      </c>
      <c r="AJ5" s="3">
        <f t="shared" ca="1" si="3"/>
        <v>401.98856558647987</v>
      </c>
      <c r="AL5" s="2" t="s">
        <v>37</v>
      </c>
      <c r="AM5" s="10">
        <f>AM4^3/$I$17</f>
        <v>50.367878136597007</v>
      </c>
      <c r="AO5" s="25">
        <v>1.71568673E-2</v>
      </c>
      <c r="AP5" s="25">
        <v>0.35855108499999999</v>
      </c>
      <c r="AQ5" s="25">
        <v>1.9253609999999999E-4</v>
      </c>
      <c r="AS5" s="28">
        <f ca="1">0.000001*0.0000478181*($AW$4*Crysol!G5+$AW$5*Crysol!I5)-$AW$6</f>
        <v>0.35202640275671043</v>
      </c>
      <c r="AT5" s="3">
        <f t="shared" ca="1" si="4"/>
        <v>1148.4031923769487</v>
      </c>
      <c r="AV5" s="2" t="s">
        <v>37</v>
      </c>
      <c r="AW5" s="10">
        <f>AW4^3/$I$17</f>
        <v>95.05288556742488</v>
      </c>
    </row>
    <row r="6" spans="1:49" x14ac:dyDescent="0.25">
      <c r="A6" s="16">
        <v>1.8340092200000001E-2</v>
      </c>
      <c r="B6" s="16">
        <v>2.4383209999999998E-3</v>
      </c>
      <c r="C6" s="16">
        <v>5.3379199999999999E-5</v>
      </c>
      <c r="E6" s="28">
        <f ca="1">0.000001*0.0000478181*($I$4*Crysol!G6+$I$5*Crysol!I6)-$I$6</f>
        <v>2.6792589415742447E-3</v>
      </c>
      <c r="F6" s="3">
        <f t="shared" ca="1" si="0"/>
        <v>20.373529383475756</v>
      </c>
      <c r="H6" s="1" t="s">
        <v>3</v>
      </c>
      <c r="I6" s="8">
        <v>0</v>
      </c>
      <c r="K6" s="19">
        <v>1.8340092200000001E-2</v>
      </c>
      <c r="L6" s="19">
        <v>1.59628801E-2</v>
      </c>
      <c r="M6" s="19">
        <v>6.1487800000000004E-5</v>
      </c>
      <c r="O6" s="28">
        <f ca="1">0.000001*0.0000478181*($S$4*Crysol!G6+$S$5*Crysol!I6)-$S$6</f>
        <v>1.613766106008967E-2</v>
      </c>
      <c r="P6" s="3">
        <f t="shared" ca="1" si="1"/>
        <v>8.0799808649688813</v>
      </c>
      <c r="R6" s="1" t="s">
        <v>3</v>
      </c>
      <c r="S6" s="8">
        <v>2.0000000000000002E-5</v>
      </c>
      <c r="U6" s="21">
        <v>1.8340092200000001E-2</v>
      </c>
      <c r="V6" s="21">
        <v>7.2652786999999996E-2</v>
      </c>
      <c r="W6" s="21">
        <v>9.6007200000000005E-5</v>
      </c>
      <c r="Y6" s="28">
        <f ca="1">0.000001*0.0000478181*($AC$4*Crysol!G6+$AC$5*Crysol!I6)-$AC$6</f>
        <v>7.2448040716701842E-2</v>
      </c>
      <c r="Z6" s="3">
        <f t="shared" ca="1" si="2"/>
        <v>4.5480417833850142</v>
      </c>
      <c r="AB6" s="1" t="s">
        <v>3</v>
      </c>
      <c r="AC6" s="8">
        <v>5.0000000000000002E-5</v>
      </c>
      <c r="AE6" s="23">
        <v>1.8340092200000001E-2</v>
      </c>
      <c r="AF6" s="23">
        <v>0.18568389120000001</v>
      </c>
      <c r="AG6" s="23">
        <v>1.3372190000000001E-4</v>
      </c>
      <c r="AI6" s="28">
        <f ca="1">0.000001*0.0000478181*($AM$4*Crysol!G6+$AM$5*Crysol!I6)-$AM$6</f>
        <v>0.18345462004049132</v>
      </c>
      <c r="AJ6" s="3">
        <f t="shared" ca="1" si="3"/>
        <v>277.92058654483708</v>
      </c>
      <c r="AL6" s="1" t="s">
        <v>3</v>
      </c>
      <c r="AM6" s="8">
        <v>1E-4</v>
      </c>
      <c r="AO6" s="25">
        <v>1.8340092200000001E-2</v>
      </c>
      <c r="AP6" s="25">
        <v>0.35150891540000001</v>
      </c>
      <c r="AQ6" s="25">
        <v>1.8643659999999999E-4</v>
      </c>
      <c r="AS6" s="28">
        <f ca="1">0.000001*0.0000478181*($AW$4*Crysol!G6+$AW$5*Crysol!I6)-$AW$6</f>
        <v>0.34617657831582199</v>
      </c>
      <c r="AT6" s="3">
        <f t="shared" ca="1" si="4"/>
        <v>818.03680294044864</v>
      </c>
      <c r="AV6" s="1" t="s">
        <v>3</v>
      </c>
      <c r="AW6" s="8">
        <v>2.0000000000000001E-4</v>
      </c>
    </row>
    <row r="7" spans="1:49" x14ac:dyDescent="0.25">
      <c r="A7" s="16">
        <v>1.9523315100000001E-2</v>
      </c>
      <c r="B7" s="16">
        <v>2.3695563000000002E-3</v>
      </c>
      <c r="C7" s="16">
        <v>5.3008199999999998E-5</v>
      </c>
      <c r="E7" s="28">
        <f ca="1">0.000001*0.0000478181*($I$4*Crysol!G7+$I$5*Crysol!I7)-$I$6</f>
        <v>2.634094963931943E-3</v>
      </c>
      <c r="F7" s="3">
        <f t="shared" ca="1" si="0"/>
        <v>24.905324077100591</v>
      </c>
      <c r="H7" s="1" t="s">
        <v>6</v>
      </c>
      <c r="I7" s="9">
        <f ca="1">AVERAGE(F4:F398)</f>
        <v>2.5534721948078207</v>
      </c>
      <c r="K7" s="19">
        <v>1.9523315100000001E-2</v>
      </c>
      <c r="L7" s="19">
        <v>1.5609349099999999E-2</v>
      </c>
      <c r="M7" s="19">
        <v>6.3126400000000006E-5</v>
      </c>
      <c r="O7" s="28">
        <f ca="1">0.000001*0.0000478181*($S$4*Crysol!G7+$S$5*Crysol!I7)-$S$6</f>
        <v>1.5864920996620506E-2</v>
      </c>
      <c r="P7" s="3">
        <f t="shared" ca="1" si="1"/>
        <v>16.390950775060237</v>
      </c>
      <c r="R7" s="1" t="s">
        <v>6</v>
      </c>
      <c r="S7" s="9">
        <f ca="1">AVERAGE(P4:P398)</f>
        <v>7.051628940705239</v>
      </c>
      <c r="U7" s="21">
        <v>1.9523315100000001E-2</v>
      </c>
      <c r="V7" s="21">
        <v>7.1194991499999999E-2</v>
      </c>
      <c r="W7" s="21">
        <v>8.9224300000000006E-5</v>
      </c>
      <c r="Y7" s="28">
        <f ca="1">0.000001*0.0000478181*($AC$4*Crysol!G7+$AC$5*Crysol!I7)-$AC$6</f>
        <v>7.1223822509396822E-2</v>
      </c>
      <c r="Z7" s="3">
        <f t="shared" ca="1" si="2"/>
        <v>0.10441271686640631</v>
      </c>
      <c r="AB7" s="1" t="s">
        <v>6</v>
      </c>
      <c r="AC7" s="9">
        <f ca="1">AVERAGE(Z4:Z398)</f>
        <v>72.853832609917006</v>
      </c>
      <c r="AE7" s="23">
        <v>1.9523315100000001E-2</v>
      </c>
      <c r="AF7" s="23">
        <v>0.18182899059999999</v>
      </c>
      <c r="AG7" s="23">
        <v>1.3166140000000001E-4</v>
      </c>
      <c r="AI7" s="28">
        <f ca="1">0.000001*0.0000478181*($AM$4*Crysol!G7+$AM$5*Crysol!I7)-$AM$6</f>
        <v>0.18035476495345437</v>
      </c>
      <c r="AJ7" s="3">
        <f t="shared" ca="1" si="3"/>
        <v>125.37501177371544</v>
      </c>
      <c r="AL7" s="1" t="s">
        <v>6</v>
      </c>
      <c r="AM7" s="9">
        <f ca="1">AVERAGE(AJ4:AJ398)</f>
        <v>371.94212665407281</v>
      </c>
      <c r="AO7" s="25">
        <v>1.9523315100000001E-2</v>
      </c>
      <c r="AP7" s="25">
        <v>0.34356188770000001</v>
      </c>
      <c r="AQ7" s="25">
        <v>1.8791899999999999E-4</v>
      </c>
      <c r="AS7" s="28">
        <f ca="1">0.000001*0.0000478181*($AW$4*Crysol!G7+$AW$5*Crysol!I7)-$AW$6</f>
        <v>0.34032676376286697</v>
      </c>
      <c r="AT7" s="3">
        <f t="shared" ca="1" si="4"/>
        <v>296.37424508001203</v>
      </c>
      <c r="AV7" s="1" t="s">
        <v>6</v>
      </c>
      <c r="AW7" s="9">
        <f ca="1">AVERAGE(AT4:AT398)</f>
        <v>815.23021589878999</v>
      </c>
    </row>
    <row r="8" spans="1:49" x14ac:dyDescent="0.25">
      <c r="A8" s="16">
        <v>2.07065362E-2</v>
      </c>
      <c r="B8" s="16">
        <v>2.3241620999999999E-3</v>
      </c>
      <c r="C8" s="16">
        <v>5.0262900000000003E-5</v>
      </c>
      <c r="E8" s="28">
        <f ca="1">0.000001*0.0000478181*($I$4*Crysol!G8+$I$5*Crysol!I8)-$I$6</f>
        <v>2.5780178859184334E-3</v>
      </c>
      <c r="F8" s="3">
        <f t="shared" ca="1" si="0"/>
        <v>25.508155046397292</v>
      </c>
      <c r="K8" s="19">
        <v>2.07065362E-2</v>
      </c>
      <c r="L8" s="19">
        <v>1.52202593E-2</v>
      </c>
      <c r="M8" s="19">
        <v>5.8171100000000003E-5</v>
      </c>
      <c r="O8" s="28">
        <f ca="1">0.000001*0.0000478181*($S$4*Crysol!G8+$S$5*Crysol!I8)-$S$6</f>
        <v>1.552629545145637E-2</v>
      </c>
      <c r="P8" s="3">
        <f t="shared" ca="1" si="1"/>
        <v>27.677758219974645</v>
      </c>
      <c r="U8" s="21">
        <v>2.07065362E-2</v>
      </c>
      <c r="V8" s="21">
        <v>6.9618113300000006E-2</v>
      </c>
      <c r="W8" s="21">
        <v>8.6920699999999996E-5</v>
      </c>
      <c r="Y8" s="28">
        <f ca="1">0.000001*0.0000478181*($AC$4*Crysol!G8+$AC$5*Crysol!I8)-$AC$6</f>
        <v>6.9703892843584539E-2</v>
      </c>
      <c r="Z8" s="3">
        <f t="shared" ca="1" si="2"/>
        <v>0.97391494865382999</v>
      </c>
      <c r="AE8" s="23">
        <v>2.07065362E-2</v>
      </c>
      <c r="AF8" s="23">
        <v>0.17774395640000001</v>
      </c>
      <c r="AG8" s="23">
        <v>1.195346E-4</v>
      </c>
      <c r="AI8" s="28">
        <f ca="1">0.000001*0.0000478181*($AM$4*Crysol!G8+$AM$5*Crysol!I8)-$AM$6</f>
        <v>0.17650615050152413</v>
      </c>
      <c r="AJ8" s="3">
        <f t="shared" ca="1" si="3"/>
        <v>107.23037643282876</v>
      </c>
      <c r="AO8" s="25">
        <v>2.07065362E-2</v>
      </c>
      <c r="AP8" s="25">
        <v>0.33606323599999999</v>
      </c>
      <c r="AQ8" s="25">
        <v>1.7670230000000001E-4</v>
      </c>
      <c r="AS8" s="28">
        <f ca="1">0.000001*0.0000478181*($AW$4*Crysol!G8+$AW$5*Crysol!I8)-$AW$6</f>
        <v>0.33306395762247393</v>
      </c>
      <c r="AT8" s="3">
        <f t="shared" ca="1" si="4"/>
        <v>288.10390734981013</v>
      </c>
    </row>
    <row r="9" spans="1:49" x14ac:dyDescent="0.25">
      <c r="A9" s="16">
        <v>2.1889757400000001E-2</v>
      </c>
      <c r="B9" s="16">
        <v>2.4496183999999999E-3</v>
      </c>
      <c r="C9" s="16">
        <v>4.89882E-5</v>
      </c>
      <c r="E9" s="28">
        <f ca="1">0.000001*0.0000478181*($I$4*Crysol!G9+$I$5*Crysol!I9)-$I$6</f>
        <v>2.5145779202019303E-3</v>
      </c>
      <c r="F9" s="3">
        <f t="shared" ca="1" si="0"/>
        <v>1.7583391767837955</v>
      </c>
      <c r="H9" s="1" t="s">
        <v>7</v>
      </c>
      <c r="I9" s="10">
        <f>I4/SUM($I$4:$I$5)</f>
        <v>2.2249282566498493E-2</v>
      </c>
      <c r="K9" s="19">
        <v>2.1889757400000001E-2</v>
      </c>
      <c r="L9" s="19">
        <v>1.5059364E-2</v>
      </c>
      <c r="M9" s="19">
        <v>5.6258300000000003E-5</v>
      </c>
      <c r="O9" s="28">
        <f ca="1">0.000001*0.0000478181*($S$4*Crysol!G9+$S$5*Crysol!I9)-$S$6</f>
        <v>1.5143218065169765E-2</v>
      </c>
      <c r="P9" s="3">
        <f t="shared" ca="1" si="1"/>
        <v>2.2216468952991431</v>
      </c>
      <c r="R9" s="1" t="s">
        <v>7</v>
      </c>
      <c r="S9" s="10">
        <f>S4/SUM($S$4:$S$5)</f>
        <v>6.8113663783624448E-3</v>
      </c>
      <c r="U9" s="21">
        <v>2.1889757400000001E-2</v>
      </c>
      <c r="V9" s="21">
        <v>6.8017795699999994E-2</v>
      </c>
      <c r="W9" s="21">
        <v>7.9368600000000004E-5</v>
      </c>
      <c r="Y9" s="28">
        <f ca="1">0.000001*0.0000478181*($AC$4*Crysol!G9+$AC$5*Crysol!I9)-$AC$6</f>
        <v>6.7984451563984485E-2</v>
      </c>
      <c r="Z9" s="3">
        <f t="shared" ca="1" si="2"/>
        <v>0.17649869480359381</v>
      </c>
      <c r="AB9" s="1" t="s">
        <v>7</v>
      </c>
      <c r="AC9" s="10">
        <f>AC4/SUM($AC$4:$AC$5)</f>
        <v>2.5136334922802391E-3</v>
      </c>
      <c r="AE9" s="23">
        <v>2.1889757400000001E-2</v>
      </c>
      <c r="AF9" s="23">
        <v>0.1735345274</v>
      </c>
      <c r="AG9" s="23">
        <v>1.19281E-4</v>
      </c>
      <c r="AI9" s="28">
        <f ca="1">0.000001*0.0000478181*($AM$4*Crysol!G9+$AM$5*Crysol!I9)-$AM$6</f>
        <v>0.17215236053153149</v>
      </c>
      <c r="AJ9" s="3">
        <f t="shared" ca="1" si="3"/>
        <v>134.2698222610997</v>
      </c>
      <c r="AL9" s="1" t="s">
        <v>7</v>
      </c>
      <c r="AM9" s="10">
        <f>AM4/SUM($AM$4:$AM$5)</f>
        <v>1.3545648616437697E-3</v>
      </c>
      <c r="AO9" s="25">
        <v>2.1889757400000001E-2</v>
      </c>
      <c r="AP9" s="25">
        <v>0.32817158099999999</v>
      </c>
      <c r="AQ9" s="25">
        <v>1.7077339999999999E-4</v>
      </c>
      <c r="AS9" s="28">
        <f ca="1">0.000001*0.0000478181*($AW$4*Crysol!G9+$AW$5*Crysol!I9)-$AW$6</f>
        <v>0.32484782950614594</v>
      </c>
      <c r="AT9" s="3">
        <f t="shared" ca="1" si="4"/>
        <v>378.80581828265775</v>
      </c>
      <c r="AV9" s="1" t="s">
        <v>7</v>
      </c>
      <c r="AW9" s="10">
        <f>AW4/SUM($AW$4:$AW$5)</f>
        <v>8.8741850164896885E-4</v>
      </c>
    </row>
    <row r="10" spans="1:49" x14ac:dyDescent="0.25">
      <c r="A10" s="16">
        <v>2.30729748E-2</v>
      </c>
      <c r="B10" s="16">
        <v>2.3132503999999999E-3</v>
      </c>
      <c r="C10" s="16">
        <v>4.6294700000000002E-5</v>
      </c>
      <c r="E10" s="28">
        <f ca="1">0.000001*0.0000478181*($I$4*Crysol!G10+$I$5*Crysol!I10)-$I$6</f>
        <v>2.4511381582274405E-3</v>
      </c>
      <c r="F10" s="3">
        <f t="shared" ca="1" si="0"/>
        <v>8.8713328384812407</v>
      </c>
      <c r="H10" s="1" t="s">
        <v>8</v>
      </c>
      <c r="I10" s="10">
        <f>I5/SUM($I$4:$I$5)</f>
        <v>0.9777507174335015</v>
      </c>
      <c r="K10" s="19">
        <v>2.30729748E-2</v>
      </c>
      <c r="L10" s="19">
        <v>1.4506482500000001E-2</v>
      </c>
      <c r="M10" s="19">
        <v>5.2898100000000001E-5</v>
      </c>
      <c r="O10" s="28">
        <f ca="1">0.000001*0.0000478181*($S$4*Crysol!G10+$S$5*Crysol!I10)-$S$6</f>
        <v>1.4760141909163752E-2</v>
      </c>
      <c r="P10" s="3">
        <f t="shared" ca="1" si="1"/>
        <v>22.994385420882207</v>
      </c>
      <c r="R10" s="1" t="s">
        <v>8</v>
      </c>
      <c r="S10" s="10">
        <f>S5/SUM($S$4:$S$5)</f>
        <v>0.99318863362163756</v>
      </c>
      <c r="U10" s="21">
        <v>2.30729748E-2</v>
      </c>
      <c r="V10" s="21">
        <v>6.6503472600000002E-2</v>
      </c>
      <c r="W10" s="21">
        <v>8.0917700000000006E-5</v>
      </c>
      <c r="Y10" s="28">
        <f ca="1">0.000001*0.0000478181*($AC$4*Crysol!G10+$AC$5*Crysol!I10)-$AC$6</f>
        <v>6.6265015806493785E-2</v>
      </c>
      <c r="Z10" s="3">
        <f t="shared" ca="1" si="2"/>
        <v>8.684250447467738</v>
      </c>
      <c r="AB10" s="1" t="s">
        <v>8</v>
      </c>
      <c r="AC10" s="10">
        <f>AC5/SUM($AC$4:$AC$5)</f>
        <v>0.99748636650771971</v>
      </c>
      <c r="AE10" s="23">
        <v>2.30729748E-2</v>
      </c>
      <c r="AF10" s="23">
        <v>0.16944505269999999</v>
      </c>
      <c r="AG10" s="23">
        <v>1.109814E-4</v>
      </c>
      <c r="AI10" s="28">
        <f ca="1">0.000001*0.0000478181*($AM$4*Crysol!G10+$AM$5*Crysol!I10)-$AM$6</f>
        <v>0.16779858454404858</v>
      </c>
      <c r="AJ10" s="3">
        <f t="shared" ca="1" si="3"/>
        <v>220.09302171283883</v>
      </c>
      <c r="AL10" s="1" t="s">
        <v>8</v>
      </c>
      <c r="AM10" s="10">
        <f>AM5/SUM($AM$4:$AM$5)</f>
        <v>0.99864543513835624</v>
      </c>
      <c r="AO10" s="25">
        <v>2.30729748E-2</v>
      </c>
      <c r="AP10" s="25">
        <v>0.32035464050000001</v>
      </c>
      <c r="AQ10" s="25">
        <v>1.636176E-4</v>
      </c>
      <c r="AS10" s="28">
        <f ca="1">0.000001*0.0000478181*($AW$4*Crysol!G10+$AW$5*Crysol!I10)-$AW$6</f>
        <v>0.31663172777650445</v>
      </c>
      <c r="AT10" s="3">
        <f t="shared" ca="1" si="4"/>
        <v>517.73279348072151</v>
      </c>
      <c r="AV10" s="1" t="s">
        <v>8</v>
      </c>
      <c r="AW10" s="10">
        <f>AW5/SUM($AW$4:$AW$5)</f>
        <v>0.99911258149835103</v>
      </c>
    </row>
    <row r="11" spans="1:49" x14ac:dyDescent="0.25">
      <c r="A11" s="16">
        <v>2.4256190300000001E-2</v>
      </c>
      <c r="B11" s="16">
        <v>2.2382973999999999E-3</v>
      </c>
      <c r="C11" s="16">
        <v>4.3445500000000003E-5</v>
      </c>
      <c r="E11" s="28">
        <f ca="1">0.000001*0.0000478181*($I$4*Crysol!G11+$I$5*Crysol!I11)-$I$6</f>
        <v>2.3876984981239572E-3</v>
      </c>
      <c r="F11" s="3">
        <f t="shared" ca="1" si="0"/>
        <v>11.825458267380986</v>
      </c>
      <c r="K11" s="19">
        <v>2.4256190300000001E-2</v>
      </c>
      <c r="L11" s="19">
        <v>1.417711E-2</v>
      </c>
      <c r="M11" s="19">
        <v>5.4483500000000001E-5</v>
      </c>
      <c r="O11" s="28">
        <f ca="1">0.000001*0.0000478181*($S$4*Crysol!G11+$S$5*Crysol!I11)-$S$6</f>
        <v>1.4377066368298021E-2</v>
      </c>
      <c r="P11" s="3">
        <f t="shared" ca="1" si="1"/>
        <v>13.469159107351263</v>
      </c>
      <c r="U11" s="21">
        <v>2.4256190300000001E-2</v>
      </c>
      <c r="V11" s="21">
        <v>6.4659699799999998E-2</v>
      </c>
      <c r="W11" s="21">
        <v>9.7284300000000006E-5</v>
      </c>
      <c r="Y11" s="28">
        <f ca="1">0.000001*0.0000478181*($AC$4*Crysol!G11+$AC$5*Crysol!I11)-$AC$6</f>
        <v>6.4545582810057747E-2</v>
      </c>
      <c r="Z11" s="3">
        <f t="shared" ca="1" si="2"/>
        <v>1.3759894335918081</v>
      </c>
      <c r="AE11" s="23">
        <v>2.4256190300000001E-2</v>
      </c>
      <c r="AF11" s="23">
        <v>0.16463510689999999</v>
      </c>
      <c r="AG11" s="23">
        <v>1.8816420000000001E-4</v>
      </c>
      <c r="AI11" s="28">
        <f ca="1">0.000001*0.0000478181*($AM$4*Crysol!G11+$AM$5*Crysol!I11)-$AM$6</f>
        <v>0.16344481554782042</v>
      </c>
      <c r="AJ11" s="3">
        <f t="shared" ca="1" si="3"/>
        <v>40.015897314728541</v>
      </c>
      <c r="AO11" s="25">
        <v>2.4256190300000001E-2</v>
      </c>
      <c r="AP11" s="25">
        <v>0.31217968460000001</v>
      </c>
      <c r="AQ11" s="25">
        <v>3.330823E-4</v>
      </c>
      <c r="AS11" s="28">
        <f ca="1">0.000001*0.0000478181*($AW$4*Crysol!G11+$AW$5*Crysol!I11)-$AW$6</f>
        <v>0.30841563924020615</v>
      </c>
      <c r="AT11" s="3">
        <f t="shared" ca="1" si="4"/>
        <v>127.70461349521858</v>
      </c>
    </row>
    <row r="12" spans="1:49" x14ac:dyDescent="0.25">
      <c r="A12" s="16">
        <v>2.5439403999999999E-2</v>
      </c>
      <c r="B12" s="16">
        <v>2.2498170999999999E-3</v>
      </c>
      <c r="C12" s="16">
        <v>4.2242400000000001E-5</v>
      </c>
      <c r="E12" s="28">
        <f ca="1">0.000001*0.0000478181*($I$4*Crysol!G12+$I$5*Crysol!I12)-$I$6</f>
        <v>2.3242589345298494E-3</v>
      </c>
      <c r="F12" s="3">
        <f t="shared" ca="1" si="0"/>
        <v>3.1055388401452095</v>
      </c>
      <c r="H12" s="1" t="s">
        <v>11</v>
      </c>
      <c r="I12" s="10">
        <f>(I4+I5*3)*24768.45*0.000001</f>
        <v>5.4879031746045998E-2</v>
      </c>
      <c r="K12" s="19">
        <v>2.5439403999999999E-2</v>
      </c>
      <c r="L12" s="19">
        <v>1.3828682700000001E-2</v>
      </c>
      <c r="M12" s="19">
        <v>4.9911099999999997E-5</v>
      </c>
      <c r="O12" s="28">
        <f ca="1">0.000001*0.0000478181*($S$4*Crysol!G12+$S$5*Crysol!I12)-$S$6</f>
        <v>1.399399141019678E-2</v>
      </c>
      <c r="P12" s="3">
        <f t="shared" ca="1" si="1"/>
        <v>10.969761660702542</v>
      </c>
      <c r="R12" s="1" t="s">
        <v>11</v>
      </c>
      <c r="S12" s="10">
        <f>(S4+S5*3)*24768.45*0.000001</f>
        <v>0.32994715730046864</v>
      </c>
      <c r="U12" s="21">
        <v>2.5439403999999999E-2</v>
      </c>
      <c r="V12" s="21">
        <v>6.3099883499999995E-2</v>
      </c>
      <c r="W12" s="21">
        <v>7.20178E-5</v>
      </c>
      <c r="Y12" s="28">
        <f ca="1">0.000001*0.0000478181*($AC$4*Crysol!G12+$AC$5*Crysol!I12)-$AC$6</f>
        <v>6.282615242935774E-2</v>
      </c>
      <c r="Z12" s="3">
        <f t="shared" ca="1" si="2"/>
        <v>14.446694577570096</v>
      </c>
      <c r="AB12" s="1" t="s">
        <v>11</v>
      </c>
      <c r="AC12" s="10">
        <f>(AC4+AC5*3)*24768.45*0.000001</f>
        <v>1.4792059227556806</v>
      </c>
      <c r="AE12" s="23">
        <v>2.5439403999999999E-2</v>
      </c>
      <c r="AF12" s="23">
        <v>0.16050858800000001</v>
      </c>
      <c r="AG12" s="23">
        <v>1.0868189999999999E-4</v>
      </c>
      <c r="AI12" s="28">
        <f ca="1">0.000001*0.0000478181*($AM$4*Crysol!G12+$AM$5*Crysol!I12)-$AM$6</f>
        <v>0.15909105317488639</v>
      </c>
      <c r="AJ12" s="3">
        <f t="shared" ca="1" si="3"/>
        <v>170.11908175119007</v>
      </c>
      <c r="AL12" s="1" t="s">
        <v>11</v>
      </c>
      <c r="AM12" s="10">
        <f>(AM4+AM5*3)*24768.45*0.000001</f>
        <v>3.7442949719227694</v>
      </c>
      <c r="AO12" s="25">
        <v>2.5439403999999999E-2</v>
      </c>
      <c r="AP12" s="25">
        <v>0.3038485944</v>
      </c>
      <c r="AQ12" s="25">
        <v>1.6061809999999999E-4</v>
      </c>
      <c r="AS12" s="28">
        <f ca="1">0.000001*0.0000478181*($AW$4*Crysol!G12+$AW$5*Crysol!I12)-$AW$6</f>
        <v>0.30019956320286478</v>
      </c>
      <c r="AT12" s="3">
        <f t="shared" ca="1" si="4"/>
        <v>516.13841557517833</v>
      </c>
      <c r="AV12" s="1" t="s">
        <v>11</v>
      </c>
      <c r="AW12" s="10">
        <f>(AW4+AW5*3)*24768.45*0.000001</f>
        <v>7.0650290468912793</v>
      </c>
    </row>
    <row r="13" spans="1:49" x14ac:dyDescent="0.25">
      <c r="A13" s="16">
        <v>2.6622615799999999E-2</v>
      </c>
      <c r="B13" s="16">
        <v>2.2648727E-3</v>
      </c>
      <c r="C13" s="16">
        <v>4.2924499999999999E-5</v>
      </c>
      <c r="E13" s="28">
        <f ca="1">0.000001*0.0000478181*($I$4*Crysol!G13+$I$5*Crysol!I13)-$I$6</f>
        <v>2.2608194728067476E-3</v>
      </c>
      <c r="F13" s="3">
        <f t="shared" ca="1" si="0"/>
        <v>8.9164382301907662E-3</v>
      </c>
      <c r="I13" s="7"/>
      <c r="K13" s="19">
        <v>2.6622615799999999E-2</v>
      </c>
      <c r="L13" s="19">
        <v>1.3502427399999999E-2</v>
      </c>
      <c r="M13" s="19">
        <v>5.1782400000000001E-5</v>
      </c>
      <c r="O13" s="28">
        <f ca="1">0.000001*0.0000478181*($S$4*Crysol!G13+$S$5*Crysol!I13)-$S$6</f>
        <v>1.361091706723583E-2</v>
      </c>
      <c r="P13" s="3">
        <f t="shared" ca="1" si="1"/>
        <v>4.3894732216094692</v>
      </c>
      <c r="S13" s="7"/>
      <c r="U13" s="21">
        <v>2.6622615799999999E-2</v>
      </c>
      <c r="V13" s="21">
        <v>6.1247397199999998E-2</v>
      </c>
      <c r="W13" s="21">
        <v>8.8574999999999998E-5</v>
      </c>
      <c r="Y13" s="28">
        <f ca="1">0.000001*0.0000478181*($AC$4*Crysol!G13+$AC$5*Crysol!I13)-$AC$6</f>
        <v>6.1106724809712396E-2</v>
      </c>
      <c r="Z13" s="3">
        <f t="shared" ca="1" si="2"/>
        <v>2.5222922878116352</v>
      </c>
      <c r="AC13" s="7"/>
      <c r="AE13" s="23">
        <v>2.6622615799999999E-2</v>
      </c>
      <c r="AF13" s="23">
        <v>0.15609760580000001</v>
      </c>
      <c r="AG13" s="23">
        <v>1.6691340000000001E-4</v>
      </c>
      <c r="AI13" s="28">
        <f ca="1">0.000001*0.0000478181*($AM$4*Crysol!G13+$AM$5*Crysol!I13)-$AM$6</f>
        <v>0.15473729779320719</v>
      </c>
      <c r="AJ13" s="3">
        <f t="shared" ca="1" si="3"/>
        <v>66.418964607247744</v>
      </c>
      <c r="AM13" s="7"/>
      <c r="AO13" s="25">
        <v>2.6622615799999999E-2</v>
      </c>
      <c r="AP13" s="25">
        <v>0.29589033129999998</v>
      </c>
      <c r="AQ13" s="25">
        <v>2.9053759999999999E-4</v>
      </c>
      <c r="AS13" s="28">
        <f ca="1">0.000001*0.0000478181*($AW$4*Crysol!G13+$AW$5*Crysol!I13)-$AW$6</f>
        <v>0.2919835003588665</v>
      </c>
      <c r="AT13" s="3">
        <f t="shared" ca="1" si="4"/>
        <v>180.81920177992754</v>
      </c>
      <c r="AW13" s="7"/>
    </row>
    <row r="14" spans="1:49" x14ac:dyDescent="0.25">
      <c r="A14" s="16">
        <v>2.7805823800000001E-2</v>
      </c>
      <c r="B14" s="16">
        <v>2.0846748000000002E-3</v>
      </c>
      <c r="C14" s="16">
        <v>4.10955E-5</v>
      </c>
      <c r="E14" s="28">
        <f ca="1">0.000001*0.0000478181*($I$4*Crysol!G14+$I$5*Crysol!I14)-$I$6</f>
        <v>2.1973802148256595E-3</v>
      </c>
      <c r="F14" s="3">
        <f t="shared" ca="1" si="0"/>
        <v>7.521440531116462</v>
      </c>
      <c r="H14" s="1" t="s">
        <v>35</v>
      </c>
      <c r="I14" s="5">
        <f>0.1/I12</f>
        <v>1.8221895834961583</v>
      </c>
      <c r="K14" s="19">
        <v>2.7805823800000001E-2</v>
      </c>
      <c r="L14" s="19">
        <v>1.3121494100000001E-2</v>
      </c>
      <c r="M14" s="19">
        <v>4.6400000000000003E-5</v>
      </c>
      <c r="O14" s="28">
        <f ca="1">0.000001*0.0000478181*($S$4*Crysol!G14+$S$5*Crysol!I14)-$S$6</f>
        <v>1.3227843954555465E-2</v>
      </c>
      <c r="P14" s="3">
        <f t="shared" ca="1" si="1"/>
        <v>5.2533681833236789</v>
      </c>
      <c r="R14" s="1" t="s">
        <v>35</v>
      </c>
      <c r="S14" s="5">
        <f>0.5/S12</f>
        <v>1.5153941743000732</v>
      </c>
      <c r="U14" s="21">
        <v>2.7805823800000001E-2</v>
      </c>
      <c r="V14" s="21">
        <v>5.9493090999999998E-2</v>
      </c>
      <c r="W14" s="21">
        <v>7.0146000000000002E-5</v>
      </c>
      <c r="Y14" s="28">
        <f ca="1">0.000001*0.0000478181*($AC$4*Crysol!G14+$AC$5*Crysol!I14)-$AC$6</f>
        <v>5.9387302712176432E-2</v>
      </c>
      <c r="Z14" s="3">
        <f t="shared" ca="1" si="2"/>
        <v>2.2744131336326232</v>
      </c>
      <c r="AB14" s="1" t="s">
        <v>35</v>
      </c>
      <c r="AC14" s="5">
        <f>2/AC12</f>
        <v>1.3520767928471433</v>
      </c>
      <c r="AE14" s="23">
        <v>2.7805823800000001E-2</v>
      </c>
      <c r="AF14" s="23">
        <v>0.15179084239999999</v>
      </c>
      <c r="AG14" s="23">
        <v>1.00215E-4</v>
      </c>
      <c r="AI14" s="28">
        <f ca="1">0.000001*0.0000478181*($AM$4*Crysol!G14+$AM$5*Crysol!I14)-$AM$6</f>
        <v>0.15038355639403764</v>
      </c>
      <c r="AJ14" s="3">
        <f t="shared" ca="1" si="3"/>
        <v>197.19653362219407</v>
      </c>
      <c r="AL14" s="1" t="s">
        <v>35</v>
      </c>
      <c r="AM14" s="5">
        <f>5/AM12</f>
        <v>1.3353648784332826</v>
      </c>
      <c r="AO14" s="25">
        <v>2.7805823800000001E-2</v>
      </c>
      <c r="AP14" s="25">
        <v>0.28748440739999997</v>
      </c>
      <c r="AQ14" s="25">
        <v>1.4673630000000001E-4</v>
      </c>
      <c r="AS14" s="28">
        <f ca="1">0.000001*0.0000478181*($AW$4*Crysol!G14+$AW$5*Crysol!I14)-$AW$6</f>
        <v>0.28376746390155466</v>
      </c>
      <c r="AT14" s="3">
        <f t="shared" ca="1" si="4"/>
        <v>641.6479200117459</v>
      </c>
      <c r="AV14" s="1" t="s">
        <v>35</v>
      </c>
      <c r="AW14" s="5">
        <f>10/AW12</f>
        <v>1.415422347683079</v>
      </c>
    </row>
    <row r="15" spans="1:49" x14ac:dyDescent="0.25">
      <c r="A15" s="16">
        <v>2.89890319E-2</v>
      </c>
      <c r="B15" s="16">
        <v>2.0999243000000001E-3</v>
      </c>
      <c r="C15" s="16">
        <v>3.9013900000000003E-5</v>
      </c>
      <c r="E15" s="28">
        <f ca="1">0.000001*0.0000478181*($I$4*Crysol!G15+$I$5*Crysol!I15)-$I$6</f>
        <v>2.1339409514829397E-3</v>
      </c>
      <c r="F15" s="3">
        <f t="shared" ca="1" si="0"/>
        <v>0.76022892243934292</v>
      </c>
      <c r="K15" s="19">
        <v>2.89890319E-2</v>
      </c>
      <c r="L15" s="19">
        <v>1.2762982399999999E-2</v>
      </c>
      <c r="M15" s="19">
        <v>4.5924000000000003E-5</v>
      </c>
      <c r="O15" s="28">
        <f ca="1">0.000001*0.0000478181*($S$4*Crysol!G15+$S$5*Crysol!I15)-$S$6</f>
        <v>1.2844770809499291E-2</v>
      </c>
      <c r="P15" s="3">
        <f t="shared" ca="1" si="1"/>
        <v>3.1717876879452787</v>
      </c>
      <c r="U15" s="21">
        <v>2.89890319E-2</v>
      </c>
      <c r="V15" s="21">
        <v>5.7789024000000001E-2</v>
      </c>
      <c r="W15" s="21">
        <v>6.4449599999999994E-5</v>
      </c>
      <c r="Y15" s="28">
        <f ca="1">0.000001*0.0000478181*($AC$4*Crysol!G15+$AC$5*Crysol!I15)-$AC$6</f>
        <v>5.7667880469321788E-2</v>
      </c>
      <c r="Z15" s="3">
        <f t="shared" ca="1" si="2"/>
        <v>3.5331331215101769</v>
      </c>
      <c r="AE15" s="23">
        <v>2.89890319E-2</v>
      </c>
      <c r="AF15" s="23">
        <v>0.14728319640000001</v>
      </c>
      <c r="AG15" s="23">
        <v>9.8451399999999997E-5</v>
      </c>
      <c r="AI15" s="28">
        <f ca="1">0.000001*0.0000478181*($AM$4*Crysol!G15+$AM$5*Crysol!I15)-$AM$6</f>
        <v>0.14602981462690734</v>
      </c>
      <c r="AJ15" s="3">
        <f t="shared" ca="1" si="3"/>
        <v>162.07758504624238</v>
      </c>
      <c r="AO15" s="25">
        <v>2.89890319E-2</v>
      </c>
      <c r="AP15" s="25">
        <v>0.27918773889999998</v>
      </c>
      <c r="AQ15" s="25">
        <v>1.4217179999999999E-4</v>
      </c>
      <c r="AS15" s="28">
        <f ca="1">0.000001*0.0000478181*($AW$4*Crysol!G15+$AW$5*Crysol!I15)-$AW$6</f>
        <v>0.27555142674985644</v>
      </c>
      <c r="AT15" s="3">
        <f t="shared" ca="1" si="4"/>
        <v>654.1771798980966</v>
      </c>
    </row>
    <row r="16" spans="1:49" x14ac:dyDescent="0.25">
      <c r="A16" s="16">
        <v>3.0172234400000001E-2</v>
      </c>
      <c r="B16" s="16">
        <v>1.9774168999999999E-3</v>
      </c>
      <c r="C16" s="16">
        <v>3.9944999999999998E-5</v>
      </c>
      <c r="E16" s="28">
        <f ca="1">0.000001*0.0000478181*($I$4*Crysol!G16+$I$5*Crysol!I16)-$I$6</f>
        <v>2.0698079749090024E-3</v>
      </c>
      <c r="F16" s="3">
        <f t="shared" ca="1" si="0"/>
        <v>5.3497709574979657</v>
      </c>
      <c r="K16" s="19">
        <v>3.0172234400000001E-2</v>
      </c>
      <c r="L16" s="19">
        <v>1.2332867799999999E-2</v>
      </c>
      <c r="M16" s="19">
        <v>4.4447299999999997E-5</v>
      </c>
      <c r="O16" s="28">
        <f ca="1">0.000001*0.0000478181*($S$4*Crysol!G16+$S$5*Crysol!I16)-$S$6</f>
        <v>1.2457516835430229E-2</v>
      </c>
      <c r="P16" s="3">
        <f t="shared" ca="1" si="1"/>
        <v>7.8647889967013898</v>
      </c>
      <c r="U16" s="21">
        <v>3.0172234400000001E-2</v>
      </c>
      <c r="V16" s="21">
        <v>5.6086786100000001E-2</v>
      </c>
      <c r="W16" s="21">
        <v>6.5269099999999995E-5</v>
      </c>
      <c r="Y16" s="28">
        <f ca="1">0.000001*0.0000478181*($AC$4*Crysol!G16+$AC$5*Crysol!I16)-$AC$6</f>
        <v>5.5929702531929144E-2</v>
      </c>
      <c r="Z16" s="3">
        <f t="shared" ca="1" si="2"/>
        <v>5.792236239953219</v>
      </c>
      <c r="AE16" s="23">
        <v>3.0172234400000001E-2</v>
      </c>
      <c r="AF16" s="23">
        <v>0.14257541300000001</v>
      </c>
      <c r="AG16" s="23">
        <v>9.2505300000000004E-5</v>
      </c>
      <c r="AI16" s="28">
        <f ca="1">0.000001*0.0000478181*($AM$4*Crysol!G16+$AM$5*Crysol!I16)-$AM$6</f>
        <v>0.14162858839776984</v>
      </c>
      <c r="AJ16" s="3">
        <f t="shared" ca="1" si="3"/>
        <v>104.76249581515142</v>
      </c>
      <c r="AO16" s="25">
        <v>3.0172234400000001E-2</v>
      </c>
      <c r="AP16" s="25">
        <v>0.2705400288</v>
      </c>
      <c r="AQ16" s="25">
        <v>1.4229499999999999E-4</v>
      </c>
      <c r="AS16" s="28">
        <f ca="1">0.000001*0.0000478181*($AW$4*Crysol!G16+$AW$5*Crysol!I16)-$AW$6</f>
        <v>0.26724578580470221</v>
      </c>
      <c r="AT16" s="3">
        <f t="shared" ca="1" si="4"/>
        <v>535.95951112626221</v>
      </c>
    </row>
    <row r="17" spans="1:48" x14ac:dyDescent="0.25">
      <c r="A17" s="16">
        <v>3.1355436899999999E-2</v>
      </c>
      <c r="B17" s="16">
        <v>1.9759337999999999E-3</v>
      </c>
      <c r="C17" s="16">
        <v>3.9408600000000001E-5</v>
      </c>
      <c r="E17" s="28">
        <f ca="1">0.000001*0.0000478181*($I$4*Crysol!G17+$I$5*Crysol!I17)-$I$6</f>
        <v>2.0016013319136962E-3</v>
      </c>
      <c r="F17" s="3">
        <f t="shared" ca="1" si="0"/>
        <v>0.42421518270288394</v>
      </c>
      <c r="H17" s="1" t="s">
        <v>38</v>
      </c>
      <c r="I17" s="26">
        <v>6.3310065701590685E-6</v>
      </c>
      <c r="K17" s="19">
        <v>3.1355436899999999E-2</v>
      </c>
      <c r="L17" s="19">
        <v>1.2061750499999999E-2</v>
      </c>
      <c r="M17" s="19">
        <v>4.25666E-5</v>
      </c>
      <c r="O17" s="28">
        <f ca="1">0.000001*0.0000478181*($S$4*Crysol!G17+$S$5*Crysol!I17)-$S$6</f>
        <v>1.2045711913964356E-2</v>
      </c>
      <c r="P17" s="3">
        <f t="shared" ca="1" si="1"/>
        <v>0.141969231551484</v>
      </c>
      <c r="U17" s="21">
        <v>3.1355436899999999E-2</v>
      </c>
      <c r="V17" s="21">
        <v>5.41268736E-2</v>
      </c>
      <c r="W17" s="21">
        <v>6.3676999999999994E-5</v>
      </c>
      <c r="Y17" s="28">
        <f ca="1">0.000001*0.0000478181*($AC$4*Crysol!G17+$AC$5*Crysol!I17)-$AC$6</f>
        <v>5.4081386108999756E-2</v>
      </c>
      <c r="Z17" s="3">
        <f t="shared" ca="1" si="2"/>
        <v>0.51029201965374693</v>
      </c>
      <c r="AE17" s="23">
        <v>3.1355436899999999E-2</v>
      </c>
      <c r="AF17" s="23">
        <v>0.13807088140000001</v>
      </c>
      <c r="AG17" s="23">
        <v>9.1983400000000004E-5</v>
      </c>
      <c r="AI17" s="28">
        <f ca="1">0.000001*0.0000478181*($AM$4*Crysol!G17+$AM$5*Crysol!I17)-$AM$6</f>
        <v>0.13694852061232787</v>
      </c>
      <c r="AJ17" s="3">
        <f t="shared" ca="1" si="3"/>
        <v>148.88332300325095</v>
      </c>
      <c r="AO17" s="25">
        <v>3.1355436899999999E-2</v>
      </c>
      <c r="AP17" s="25">
        <v>0.26200321319999997</v>
      </c>
      <c r="AQ17" s="25">
        <v>1.3737840000000001E-4</v>
      </c>
      <c r="AS17" s="28">
        <f ca="1">0.000001*0.0000478181*($AW$4*Crysol!G17+$AW$5*Crysol!I17)-$AW$6</f>
        <v>0.2584139672262305</v>
      </c>
      <c r="AT17" s="3">
        <f t="shared" ca="1" si="4"/>
        <v>682.60511110104619</v>
      </c>
    </row>
    <row r="18" spans="1:48" x14ac:dyDescent="0.25">
      <c r="A18" s="16">
        <v>3.2538637500000002E-2</v>
      </c>
      <c r="B18" s="16">
        <v>1.9355557000000001E-3</v>
      </c>
      <c r="C18" s="16">
        <v>4.0064999999999997E-5</v>
      </c>
      <c r="E18" s="28">
        <f ca="1">0.000001*0.0000478181*($I$4*Crysol!G18+$I$5*Crysol!I18)-$I$6</f>
        <v>1.9333947984453914E-3</v>
      </c>
      <c r="F18" s="3">
        <f t="shared" ca="1" si="0"/>
        <v>2.9089728621355614E-3</v>
      </c>
      <c r="H18" s="3"/>
      <c r="K18" s="19">
        <v>3.2538637500000002E-2</v>
      </c>
      <c r="L18" s="19">
        <v>1.15669528E-2</v>
      </c>
      <c r="M18" s="19">
        <v>4.4681800000000003E-5</v>
      </c>
      <c r="O18" s="28">
        <f ca="1">0.000001*0.0000478181*($S$4*Crysol!G18+$S$5*Crysol!I18)-$S$6</f>
        <v>1.1633907653779496E-2</v>
      </c>
      <c r="P18" s="3">
        <f t="shared" ca="1" si="1"/>
        <v>2.2454470132867907</v>
      </c>
      <c r="U18" s="21">
        <v>3.2538637500000002E-2</v>
      </c>
      <c r="V18" s="21">
        <v>5.2563819999999997E-2</v>
      </c>
      <c r="W18" s="21">
        <v>8.5207600000000001E-5</v>
      </c>
      <c r="Y18" s="28">
        <f ca="1">0.000001*0.0000478181*($AC$4*Crysol!G18+$AC$5*Crysol!I18)-$AC$6</f>
        <v>5.2233072654117821E-2</v>
      </c>
      <c r="Z18" s="3">
        <f t="shared" ca="1" si="2"/>
        <v>15.067322008574344</v>
      </c>
      <c r="AE18" s="23">
        <v>3.2538637500000002E-2</v>
      </c>
      <c r="AF18" s="23">
        <v>0.1336365491</v>
      </c>
      <c r="AG18" s="23">
        <v>1.7178819999999999E-4</v>
      </c>
      <c r="AI18" s="28">
        <f ca="1">0.000001*0.0000478181*($AM$4*Crysol!G18+$AM$5*Crysol!I18)-$AM$6</f>
        <v>0.13226846034219181</v>
      </c>
      <c r="AJ18" s="3">
        <f t="shared" ca="1" si="3"/>
        <v>63.42228573439737</v>
      </c>
      <c r="AO18" s="25">
        <v>3.2538637500000002E-2</v>
      </c>
      <c r="AP18" s="25">
        <v>0.25387153029999998</v>
      </c>
      <c r="AQ18" s="25">
        <v>3.1117679999999998E-4</v>
      </c>
      <c r="AS18" s="28">
        <f ca="1">0.000001*0.0000478181*($AW$4*Crysol!G18+$AW$5*Crysol!I18)-$AW$6</f>
        <v>0.24958216282999324</v>
      </c>
      <c r="AT18" s="3">
        <f t="shared" ca="1" si="4"/>
        <v>190.00808759260482</v>
      </c>
    </row>
    <row r="19" spans="1:48" x14ac:dyDescent="0.25">
      <c r="A19" s="16">
        <v>3.3721834399999998E-2</v>
      </c>
      <c r="B19" s="16">
        <v>1.8326168999999999E-3</v>
      </c>
      <c r="C19" s="16">
        <v>3.8412099999999998E-5</v>
      </c>
      <c r="E19" s="28">
        <f ca="1">0.000001*0.0000478181*($I$4*Crysol!G19+$I$5*Crysol!I19)-$I$6</f>
        <v>1.8651884782665104E-3</v>
      </c>
      <c r="F19" s="3">
        <f t="shared" ca="1" si="0"/>
        <v>0.71902088336390624</v>
      </c>
      <c r="K19" s="19">
        <v>3.3721834399999998E-2</v>
      </c>
      <c r="L19" s="19">
        <v>1.1209378000000001E-2</v>
      </c>
      <c r="M19" s="19">
        <v>4.3627200000000001E-5</v>
      </c>
      <c r="O19" s="28">
        <f ca="1">0.000001*0.0000478181*($S$4*Crysol!G19+$S$5*Crysol!I19)-$S$6</f>
        <v>1.122210468135241E-2</v>
      </c>
      <c r="P19" s="3">
        <f t="shared" ca="1" si="1"/>
        <v>8.5097276199300007E-2</v>
      </c>
      <c r="U19" s="21">
        <v>3.3721834399999998E-2</v>
      </c>
      <c r="V19" s="21">
        <v>5.0600424400000003E-2</v>
      </c>
      <c r="W19" s="21">
        <v>6.5661399999999994E-5</v>
      </c>
      <c r="Y19" s="28">
        <f ca="1">0.000001*0.0000478181*($AC$4*Crysol!G19+$AC$5*Crysol!I19)-$AC$6</f>
        <v>5.0384764979117855E-2</v>
      </c>
      <c r="Z19" s="3">
        <f t="shared" ca="1" si="2"/>
        <v>10.787395277825544</v>
      </c>
      <c r="AE19" s="23">
        <v>3.3721834399999998E-2</v>
      </c>
      <c r="AF19" s="23">
        <v>0.12894754110000001</v>
      </c>
      <c r="AG19" s="23">
        <v>1.013957E-4</v>
      </c>
      <c r="AI19" s="28">
        <f ca="1">0.000001*0.0000478181*($AM$4*Crysol!G19+$AM$5*Crysol!I19)-$AM$6</f>
        <v>0.12758841470712526</v>
      </c>
      <c r="AJ19" s="3">
        <f t="shared" ca="1" si="3"/>
        <v>179.6720887588427</v>
      </c>
      <c r="AO19" s="25">
        <v>3.3721834399999998E-2</v>
      </c>
      <c r="AP19" s="25">
        <v>0.24492709339999999</v>
      </c>
      <c r="AQ19" s="25">
        <v>1.546126E-4</v>
      </c>
      <c r="AS19" s="28">
        <f ca="1">0.000001*0.0000478181*($AW$4*Crysol!G19+$AW$5*Crysol!I19)-$AW$6</f>
        <v>0.24075038605179164</v>
      </c>
      <c r="AT19" s="3">
        <f t="shared" ca="1" si="4"/>
        <v>729.75709469586604</v>
      </c>
    </row>
    <row r="20" spans="1:48" x14ac:dyDescent="0.25">
      <c r="A20" s="16">
        <v>3.4905027599999999E-2</v>
      </c>
      <c r="B20" s="16">
        <v>1.8236011E-3</v>
      </c>
      <c r="C20" s="16">
        <v>3.7598500000000003E-5</v>
      </c>
      <c r="E20" s="28">
        <f ca="1">0.000001*0.0000478181*($I$4*Crysol!G20+$I$5*Crysol!I20)-$I$6</f>
        <v>1.7969823713770523E-3</v>
      </c>
      <c r="F20" s="3">
        <f t="shared" ca="1" si="0"/>
        <v>0.50122598649392758</v>
      </c>
      <c r="H20" s="1" t="s">
        <v>36</v>
      </c>
      <c r="I20" s="9">
        <f ca="1">I7+S7+AC7+AM7+AW7</f>
        <v>1269.631276298293</v>
      </c>
      <c r="K20" s="19">
        <v>3.4905027599999999E-2</v>
      </c>
      <c r="L20" s="19">
        <v>1.0783175000000001E-2</v>
      </c>
      <c r="M20" s="19">
        <v>4.4738099999999998E-5</v>
      </c>
      <c r="O20" s="28">
        <f ca="1">0.000001*0.0000478181*($S$4*Crysol!G20+$S$5*Crysol!I20)-$S$6</f>
        <v>1.0810302996683084E-2</v>
      </c>
      <c r="P20" s="3">
        <f t="shared" ca="1" si="1"/>
        <v>0.36768877820402568</v>
      </c>
      <c r="R20" s="3"/>
      <c r="U20" s="21">
        <v>3.4905027599999999E-2</v>
      </c>
      <c r="V20" s="21">
        <v>4.8728786400000001E-2</v>
      </c>
      <c r="W20" s="21">
        <v>6.4917899999999997E-5</v>
      </c>
      <c r="Y20" s="28">
        <f ca="1">0.000001*0.0000478181*($AC$4*Crysol!G20+$AC$5*Crysol!I20)-$AC$6</f>
        <v>4.8536463083999809E-2</v>
      </c>
      <c r="Z20" s="3">
        <f t="shared" ca="1" si="2"/>
        <v>8.7767747301644459</v>
      </c>
      <c r="AB20" s="3"/>
      <c r="AE20" s="23">
        <v>3.4905027599999999E-2</v>
      </c>
      <c r="AF20" s="23">
        <v>0.1242044643</v>
      </c>
      <c r="AG20" s="23">
        <v>9.86783E-5</v>
      </c>
      <c r="AI20" s="28">
        <f ca="1">0.000001*0.0000478181*($AM$4*Crysol!G20+$AM$5*Crysol!I20)-$AM$6</f>
        <v>0.12290838370712817</v>
      </c>
      <c r="AJ20" s="3">
        <f t="shared" ca="1" si="3"/>
        <v>172.51255103559177</v>
      </c>
      <c r="AL20" s="3"/>
      <c r="AO20" s="25">
        <v>3.4905027599999999E-2</v>
      </c>
      <c r="AP20" s="25">
        <v>0.23625078799999999</v>
      </c>
      <c r="AQ20" s="25">
        <v>1.500936E-4</v>
      </c>
      <c r="AS20" s="28">
        <f ca="1">0.000001*0.0000478181*($AW$4*Crysol!G20+$AW$5*Crysol!I20)-$AW$6</f>
        <v>0.23191863689162553</v>
      </c>
      <c r="AT20" s="3">
        <f t="shared" ca="1" si="4"/>
        <v>833.07258884354042</v>
      </c>
      <c r="AV20" s="3"/>
    </row>
    <row r="21" spans="1:48" x14ac:dyDescent="0.25">
      <c r="A21" s="16">
        <v>3.6088216999999999E-2</v>
      </c>
      <c r="B21" s="16">
        <v>1.7363662000000001E-3</v>
      </c>
      <c r="C21" s="16">
        <v>3.93401E-5</v>
      </c>
      <c r="E21" s="28">
        <f ca="1">0.000001*0.0000478181*($I$4*Crysol!G21+$I$5*Crysol!I21)-$I$6</f>
        <v>1.7287764835415972E-3</v>
      </c>
      <c r="F21" s="3">
        <f t="shared" ca="1" si="0"/>
        <v>3.7220326974287357E-2</v>
      </c>
      <c r="K21" s="19">
        <v>3.6088216999999999E-2</v>
      </c>
      <c r="L21" s="19">
        <v>1.0463994000000001E-2</v>
      </c>
      <c r="M21" s="19">
        <v>4.3993199999999997E-5</v>
      </c>
      <c r="O21" s="28">
        <f ca="1">0.000001*0.0000478181*($S$4*Crysol!G21+$S$5*Crysol!I21)-$S$6</f>
        <v>1.0398502634575793E-2</v>
      </c>
      <c r="P21" s="3">
        <f t="shared" ca="1" si="1"/>
        <v>2.2161389360496555</v>
      </c>
      <c r="U21" s="21">
        <v>3.6088216999999999E-2</v>
      </c>
      <c r="V21" s="21">
        <v>4.6924214800000003E-2</v>
      </c>
      <c r="W21" s="21">
        <v>6.4121299999999999E-5</v>
      </c>
      <c r="Y21" s="28">
        <f ca="1">0.000001*0.0000478181*($AC$4*Crysol!G21+$AC$5*Crysol!I21)-$AC$6</f>
        <v>4.668816712497674E-2</v>
      </c>
      <c r="Z21" s="3">
        <f t="shared" ca="1" si="2"/>
        <v>13.551732390164991</v>
      </c>
      <c r="AE21" s="23">
        <v>3.6088216999999999E-2</v>
      </c>
      <c r="AF21" s="23">
        <v>0.1195135042</v>
      </c>
      <c r="AG21" s="23">
        <v>9.7242899999999997E-5</v>
      </c>
      <c r="AI21" s="28">
        <f ca="1">0.000001*0.0000478181*($AM$4*Crysol!G21+$AM$5*Crysol!I21)-$AM$6</f>
        <v>0.11822836773774302</v>
      </c>
      <c r="AJ21" s="3">
        <f t="shared" ca="1" si="3"/>
        <v>174.65566931907955</v>
      </c>
      <c r="AO21" s="25">
        <v>3.6088216999999999E-2</v>
      </c>
      <c r="AP21" s="25">
        <v>0.22734490039999999</v>
      </c>
      <c r="AQ21" s="25">
        <v>1.4980270000000001E-4</v>
      </c>
      <c r="AS21" s="28">
        <f ca="1">0.000001*0.0000478181*($AW$4*Crysol!G21+$AW$5*Crysol!I21)-$AW$6</f>
        <v>0.22308691609592846</v>
      </c>
      <c r="AT21" s="3">
        <f t="shared" ca="1" si="4"/>
        <v>807.92087645451852</v>
      </c>
    </row>
    <row r="22" spans="1:48" x14ac:dyDescent="0.25">
      <c r="A22" s="16">
        <v>3.7271402799999999E-2</v>
      </c>
      <c r="B22" s="16">
        <v>1.6721346E-3</v>
      </c>
      <c r="C22" s="16">
        <v>3.89385E-5</v>
      </c>
      <c r="E22" s="28">
        <f ca="1">0.000001*0.0000478181*($I$4*Crysol!G22+$I$5*Crysol!I22)-$I$6</f>
        <v>1.6605708032309859E-3</v>
      </c>
      <c r="F22" s="3">
        <f t="shared" ca="1" si="0"/>
        <v>8.8194695657951253E-2</v>
      </c>
      <c r="K22" s="19">
        <v>3.7271402799999999E-2</v>
      </c>
      <c r="L22" s="19">
        <v>9.9895988000000008E-3</v>
      </c>
      <c r="M22" s="19">
        <v>4.3687199999999997E-5</v>
      </c>
      <c r="O22" s="28">
        <f ca="1">0.000001*0.0000478181*($S$4*Crysol!G22+$S$5*Crysol!I22)-$S$6</f>
        <v>9.9867035254220041E-3</v>
      </c>
      <c r="P22" s="3">
        <f t="shared" ca="1" si="1"/>
        <v>4.3920886006388136E-3</v>
      </c>
      <c r="U22" s="21">
        <v>3.7271402799999999E-2</v>
      </c>
      <c r="V22" s="21">
        <v>4.5015543700000001E-2</v>
      </c>
      <c r="W22" s="21">
        <v>6.1413000000000003E-5</v>
      </c>
      <c r="Y22" s="28">
        <f ca="1">0.000001*0.0000478181*($AC$4*Crysol!G22+$AC$5*Crysol!I22)-$AC$6</f>
        <v>4.483987678962259E-2</v>
      </c>
      <c r="Z22" s="3">
        <f t="shared" ca="1" si="2"/>
        <v>8.1819967000328155</v>
      </c>
      <c r="AE22" s="23">
        <v>3.7271402799999999E-2</v>
      </c>
      <c r="AF22" s="23">
        <v>0.1149681062</v>
      </c>
      <c r="AG22" s="23">
        <v>8.99941E-5</v>
      </c>
      <c r="AI22" s="28">
        <f ca="1">0.000001*0.0000478181*($AM$4*Crysol!G22+$AM$5*Crysol!I22)-$AM$6</f>
        <v>0.1135483660078849</v>
      </c>
      <c r="AJ22" s="3">
        <f t="shared" ca="1" si="3"/>
        <v>248.87981664306193</v>
      </c>
      <c r="AO22" s="25">
        <v>3.7271402799999999E-2</v>
      </c>
      <c r="AP22" s="25">
        <v>0.21882730719999999</v>
      </c>
      <c r="AQ22" s="25">
        <v>1.3704750000000001E-4</v>
      </c>
      <c r="AS22" s="28">
        <f ca="1">0.000001*0.0000478181*($AW$4*Crysol!G22+$AW$5*Crysol!I22)-$AW$6</f>
        <v>0.21425522217183351</v>
      </c>
      <c r="AT22" s="3">
        <f t="shared" ca="1" si="4"/>
        <v>1112.9774411120777</v>
      </c>
    </row>
    <row r="23" spans="1:48" x14ac:dyDescent="0.25">
      <c r="A23" s="16">
        <v>3.8454588499999998E-2</v>
      </c>
      <c r="B23" s="16">
        <v>1.6432325000000001E-3</v>
      </c>
      <c r="C23" s="16">
        <v>3.8055500000000002E-5</v>
      </c>
      <c r="E23" s="28">
        <f ca="1">0.000001*0.0000478181*($I$4*Crysol!G23+$I$5*Crysol!I23)-$I$6</f>
        <v>1.5923651286849541E-3</v>
      </c>
      <c r="F23" s="3">
        <f t="shared" ca="1" si="0"/>
        <v>1.7866674500112216</v>
      </c>
      <c r="H23" s="3"/>
      <c r="K23" s="19">
        <v>3.8454588499999998E-2</v>
      </c>
      <c r="L23" s="19">
        <v>9.6151902999999997E-3</v>
      </c>
      <c r="M23" s="19">
        <v>4.1131399999999997E-5</v>
      </c>
      <c r="O23" s="28">
        <f ca="1">0.000001*0.0000478181*($S$4*Crysol!G23+$S$5*Crysol!I23)-$S$6</f>
        <v>9.5749044510724801E-3</v>
      </c>
      <c r="P23" s="3">
        <f t="shared" ca="1" si="1"/>
        <v>0.95930797671047985</v>
      </c>
      <c r="R23" s="3"/>
      <c r="U23" s="21">
        <v>3.8454588499999998E-2</v>
      </c>
      <c r="V23" s="21">
        <v>4.3403021999999999E-2</v>
      </c>
      <c r="W23" s="21">
        <v>6.1100799999999996E-5</v>
      </c>
      <c r="Y23" s="28">
        <f ca="1">0.000001*0.0000478181*($AC$4*Crysol!G23+$AC$5*Crysol!I23)-$AC$6</f>
        <v>4.2991586610481462E-2</v>
      </c>
      <c r="Z23" s="3">
        <f t="shared" ca="1" si="2"/>
        <v>45.342921238095556</v>
      </c>
      <c r="AB23" s="3"/>
      <c r="AE23" s="23">
        <v>3.8454588499999998E-2</v>
      </c>
      <c r="AF23" s="23">
        <v>0.110246174</v>
      </c>
      <c r="AG23" s="23">
        <v>8.8162699999999995E-5</v>
      </c>
      <c r="AI23" s="28">
        <f ca="1">0.000001*0.0000478181*($AM$4*Crysol!G23+$AM$5*Crysol!I23)-$AM$6</f>
        <v>0.10886836467356922</v>
      </c>
      <c r="AJ23" s="3">
        <f t="shared" ca="1" si="3"/>
        <v>244.23532379025747</v>
      </c>
      <c r="AL23" s="3"/>
      <c r="AO23" s="25">
        <v>3.8454588499999998E-2</v>
      </c>
      <c r="AP23" s="25">
        <v>0.2101464868</v>
      </c>
      <c r="AQ23" s="25">
        <v>1.3373709999999999E-4</v>
      </c>
      <c r="AS23" s="28">
        <f ca="1">0.000001*0.0000478181*($AW$4*Crysol!G23+$AW$5*Crysol!I23)-$AW$6</f>
        <v>0.20542352899417202</v>
      </c>
      <c r="AT23" s="3">
        <f t="shared" ca="1" si="4"/>
        <v>1247.1661881003647</v>
      </c>
      <c r="AV23" s="3"/>
    </row>
    <row r="24" spans="1:48" x14ac:dyDescent="0.25">
      <c r="A24" s="16">
        <v>3.9637770500000002E-2</v>
      </c>
      <c r="B24" s="16">
        <v>1.6124551000000001E-3</v>
      </c>
      <c r="C24" s="16">
        <v>3.6688099999999999E-5</v>
      </c>
      <c r="E24" s="28">
        <f ca="1">0.000001*0.0000478181*($I$4*Crysol!G24+$I$5*Crysol!I24)-$I$6</f>
        <v>1.5241596674283454E-3</v>
      </c>
      <c r="F24" s="3">
        <f t="shared" ca="1" si="0"/>
        <v>5.7919664143319158</v>
      </c>
      <c r="K24" s="19">
        <v>3.9637770500000002E-2</v>
      </c>
      <c r="L24" s="19">
        <v>9.2527931999999997E-3</v>
      </c>
      <c r="M24" s="19">
        <v>4.0433399999999998E-5</v>
      </c>
      <c r="O24" s="28">
        <f ca="1">0.000001*0.0000478181*($S$4*Crysol!G24+$S$5*Crysol!I24)-$S$6</f>
        <v>9.1631066644807194E-3</v>
      </c>
      <c r="P24" s="3">
        <f t="shared" ca="1" si="1"/>
        <v>4.920100474971826</v>
      </c>
      <c r="U24" s="21">
        <v>3.9637770500000002E-2</v>
      </c>
      <c r="V24" s="21">
        <v>4.1646208599999998E-2</v>
      </c>
      <c r="W24" s="21">
        <v>6.0473400000000003E-5</v>
      </c>
      <c r="Y24" s="28">
        <f ca="1">0.000001*0.0000478181*($AC$4*Crysol!G24+$AC$5*Crysol!I24)-$AC$6</f>
        <v>4.1143302211222275E-2</v>
      </c>
      <c r="Z24" s="3">
        <f t="shared" ca="1" si="2"/>
        <v>69.158494767002935</v>
      </c>
      <c r="AE24" s="23">
        <v>3.9637770500000002E-2</v>
      </c>
      <c r="AF24" s="23">
        <v>0.1060655341</v>
      </c>
      <c r="AG24" s="23">
        <v>9.4212500000000006E-5</v>
      </c>
      <c r="AI24" s="28">
        <f ca="1">0.000001*0.0000478181*($AM$4*Crysol!G24+$AM$5*Crysol!I24)-$AM$6</f>
        <v>0.10418837797432302</v>
      </c>
      <c r="AJ24" s="3">
        <f t="shared" ca="1" si="3"/>
        <v>396.99380837148993</v>
      </c>
      <c r="AO24" s="25">
        <v>3.9637770500000002E-2</v>
      </c>
      <c r="AP24" s="25">
        <v>0.20240694279999999</v>
      </c>
      <c r="AQ24" s="25">
        <v>1.504934E-4</v>
      </c>
      <c r="AS24" s="28">
        <f ca="1">0.000001*0.0000478181*($AW$4*Crysol!G24+$AW$5*Crysol!I24)-$AW$6</f>
        <v>0.19659186343454604</v>
      </c>
      <c r="AT24" s="3">
        <f t="shared" ca="1" si="4"/>
        <v>1493.0569891504663</v>
      </c>
    </row>
    <row r="25" spans="1:48" x14ac:dyDescent="0.25">
      <c r="A25" s="16">
        <v>4.08209488E-2</v>
      </c>
      <c r="B25" s="16">
        <v>1.5095760999999999E-3</v>
      </c>
      <c r="C25" s="16">
        <v>3.5572799999999999E-5</v>
      </c>
      <c r="E25" s="28">
        <f ca="1">0.000001*0.0000478181*($I$4*Crysol!G25+$I$5*Crysol!I25)-$I$6</f>
        <v>1.4611744405514534E-3</v>
      </c>
      <c r="F25" s="3">
        <f t="shared" ca="1" si="0"/>
        <v>1.8513324012631727</v>
      </c>
      <c r="K25" s="19">
        <v>4.08209488E-2</v>
      </c>
      <c r="L25" s="19">
        <v>8.8166622000000004E-3</v>
      </c>
      <c r="M25" s="19">
        <v>3.9954999999999999E-5</v>
      </c>
      <c r="O25" s="28">
        <f ca="1">0.000001*0.0000478181*($S$4*Crysol!G25+$S$5*Crysol!I25)-$S$6</f>
        <v>8.7828858478145207E-3</v>
      </c>
      <c r="P25" s="3">
        <f t="shared" ca="1" si="1"/>
        <v>0.71463324970259812</v>
      </c>
      <c r="U25" s="21">
        <v>4.08209488E-2</v>
      </c>
      <c r="V25" s="21">
        <v>3.98025662E-2</v>
      </c>
      <c r="W25" s="21">
        <v>5.64147E-5</v>
      </c>
      <c r="Y25" s="28">
        <f ca="1">0.000001*0.0000478181*($AC$4*Crysol!G25+$AC$5*Crysol!I25)-$AC$6</f>
        <v>3.9436818336947142E-2</v>
      </c>
      <c r="Z25" s="3">
        <f t="shared" ca="1" si="2"/>
        <v>42.031900630221607</v>
      </c>
      <c r="AE25" s="23">
        <v>4.08209488E-2</v>
      </c>
      <c r="AF25" s="23">
        <v>0.1014064625</v>
      </c>
      <c r="AG25" s="23">
        <v>8.1151799999999998E-5</v>
      </c>
      <c r="AI25" s="28">
        <f ca="1">0.000001*0.0000478181*($AM$4*Crysol!G25+$AM$5*Crysol!I25)-$AM$6</f>
        <v>9.9867489589649069E-2</v>
      </c>
      <c r="AJ25" s="3">
        <f t="shared" ca="1" si="3"/>
        <v>359.63805158644908</v>
      </c>
      <c r="AO25" s="25">
        <v>4.08209488E-2</v>
      </c>
      <c r="AP25" s="25">
        <v>0.1934344023</v>
      </c>
      <c r="AQ25" s="25">
        <v>1.2758790000000001E-4</v>
      </c>
      <c r="AS25" s="28">
        <f ca="1">0.000001*0.0000478181*($AW$4*Crysol!G25+$AW$5*Crysol!I25)-$AW$6</f>
        <v>0.18843789460150115</v>
      </c>
      <c r="AT25" s="3">
        <f t="shared" ca="1" si="4"/>
        <v>1533.6072152528347</v>
      </c>
    </row>
    <row r="26" spans="1:48" x14ac:dyDescent="0.25">
      <c r="A26" s="16">
        <v>4.2004119600000001E-2</v>
      </c>
      <c r="B26" s="16">
        <v>1.3988455000000001E-3</v>
      </c>
      <c r="C26" s="16">
        <v>3.4058499999999999E-5</v>
      </c>
      <c r="E26" s="28">
        <f ca="1">0.000001*0.0000478181*($I$4*Crysol!G26+$I$5*Crysol!I26)-$I$6</f>
        <v>1.4004928426112066E-3</v>
      </c>
      <c r="F26" s="3">
        <f t="shared" ca="1" si="0"/>
        <v>2.3394665006212585E-3</v>
      </c>
      <c r="K26" s="19">
        <v>4.2004119600000001E-2</v>
      </c>
      <c r="L26" s="19">
        <v>8.3838039999999999E-3</v>
      </c>
      <c r="M26" s="19">
        <v>3.8003799999999997E-5</v>
      </c>
      <c r="O26" s="28">
        <f ca="1">0.000001*0.0000478181*($S$4*Crysol!G26+$S$5*Crysol!I26)-$S$6</f>
        <v>8.4165995782054439E-3</v>
      </c>
      <c r="P26" s="3">
        <f t="shared" ca="1" si="1"/>
        <v>0.74469173968256497</v>
      </c>
      <c r="U26" s="21">
        <v>4.2004119600000001E-2</v>
      </c>
      <c r="V26" s="21">
        <v>3.8078513000000001E-2</v>
      </c>
      <c r="W26" s="21">
        <v>5.35218E-5</v>
      </c>
      <c r="Y26" s="28">
        <f ca="1">0.000001*0.0000478181*($AC$4*Crysol!G26+$AC$5*Crysol!I26)-$AC$6</f>
        <v>3.7792909369143105E-2</v>
      </c>
      <c r="Z26" s="3">
        <f t="shared" ca="1" si="2"/>
        <v>28.47515042020855</v>
      </c>
      <c r="AE26" s="23">
        <v>4.2004119600000001E-2</v>
      </c>
      <c r="AF26" s="23">
        <v>9.6837013999999999E-2</v>
      </c>
      <c r="AG26" s="23">
        <v>7.8475199999999997E-5</v>
      </c>
      <c r="AI26" s="28">
        <f ca="1">0.000001*0.0000478181*($AM$4*Crysol!G26+$AM$5*Crysol!I26)-$AM$6</f>
        <v>9.5705067071010105E-2</v>
      </c>
      <c r="AJ26" s="3">
        <f t="shared" ca="1" si="3"/>
        <v>208.05936500927743</v>
      </c>
      <c r="AO26" s="25">
        <v>4.2004119600000001E-2</v>
      </c>
      <c r="AP26" s="25">
        <v>0.18499453369999999</v>
      </c>
      <c r="AQ26" s="25">
        <v>1.193758E-4</v>
      </c>
      <c r="AS26" s="28">
        <f ca="1">0.000001*0.0000478181*($AW$4*Crysol!G26+$AW$5*Crysol!I26)-$AW$6</f>
        <v>0.18058298536706391</v>
      </c>
      <c r="AT26" s="3">
        <f t="shared" ca="1" si="4"/>
        <v>1365.6817107601455</v>
      </c>
    </row>
    <row r="27" spans="1:48" x14ac:dyDescent="0.25">
      <c r="A27" s="16">
        <v>4.3187290400000002E-2</v>
      </c>
      <c r="B27" s="16">
        <v>1.3569572000000001E-3</v>
      </c>
      <c r="C27" s="16">
        <v>3.4476600000000001E-5</v>
      </c>
      <c r="E27" s="28">
        <f ca="1">0.000001*0.0000478181*($I$4*Crysol!G27+$I$5*Crysol!I27)-$I$6</f>
        <v>1.3398112446709601E-3</v>
      </c>
      <c r="F27" s="3">
        <f t="shared" ca="1" si="0"/>
        <v>0.24732870038880675</v>
      </c>
      <c r="K27" s="19">
        <v>4.3187290400000002E-2</v>
      </c>
      <c r="L27" s="19">
        <v>8.0848103000000001E-3</v>
      </c>
      <c r="M27" s="19">
        <v>3.7560900000000002E-5</v>
      </c>
      <c r="O27" s="28">
        <f ca="1">0.000001*0.0000478181*($S$4*Crysol!G27+$S$5*Crysol!I27)-$S$6</f>
        <v>8.0503133085963671E-3</v>
      </c>
      <c r="P27" s="3">
        <f t="shared" ca="1" si="1"/>
        <v>0.84351043808457127</v>
      </c>
      <c r="U27" s="21">
        <v>4.3187290400000002E-2</v>
      </c>
      <c r="V27" s="21">
        <v>3.6368254599999997E-2</v>
      </c>
      <c r="W27" s="21">
        <v>5.5442899999999997E-5</v>
      </c>
      <c r="Y27" s="28">
        <f ca="1">0.000001*0.0000478181*($AC$4*Crysol!G27+$AC$5*Crysol!I27)-$AC$6</f>
        <v>3.6149000401339067E-2</v>
      </c>
      <c r="Z27" s="3">
        <f t="shared" ca="1" si="2"/>
        <v>15.638819265276881</v>
      </c>
      <c r="AE27" s="23">
        <v>4.3187290400000002E-2</v>
      </c>
      <c r="AF27" s="23">
        <v>9.2548750299999996E-2</v>
      </c>
      <c r="AG27" s="23">
        <v>9.1963800000000002E-5</v>
      </c>
      <c r="AI27" s="28">
        <f ca="1">0.000001*0.0000478181*($AM$4*Crysol!G27+$AM$5*Crysol!I27)-$AM$6</f>
        <v>9.1542644552371114E-2</v>
      </c>
      <c r="AJ27" s="3">
        <f t="shared" ca="1" si="3"/>
        <v>119.6887809072275</v>
      </c>
      <c r="AO27" s="25">
        <v>4.3187290400000002E-2</v>
      </c>
      <c r="AP27" s="25">
        <v>0.1766714603</v>
      </c>
      <c r="AQ27" s="25">
        <v>1.5078739999999999E-4</v>
      </c>
      <c r="AS27" s="28">
        <f ca="1">0.000001*0.0000478181*($AW$4*Crysol!G27+$AW$5*Crysol!I27)-$AW$6</f>
        <v>0.1727280761326267</v>
      </c>
      <c r="AT27" s="3">
        <f t="shared" ca="1" si="4"/>
        <v>683.92435766529184</v>
      </c>
    </row>
    <row r="28" spans="1:48" x14ac:dyDescent="0.25">
      <c r="A28" s="16">
        <v>4.4370457500000002E-2</v>
      </c>
      <c r="B28" s="16">
        <v>1.2780288999999999E-3</v>
      </c>
      <c r="C28" s="16">
        <v>3.3543300000000001E-5</v>
      </c>
      <c r="E28" s="28">
        <f ca="1">0.000001*0.0000478181*($I$4*Crysol!G28+$I$5*Crysol!I28)-$I$6</f>
        <v>1.2791298364936054E-3</v>
      </c>
      <c r="F28" s="3">
        <f t="shared" ca="1" si="0"/>
        <v>1.0772412196402802E-3</v>
      </c>
      <c r="K28" s="19">
        <v>4.4370457500000002E-2</v>
      </c>
      <c r="L28" s="19">
        <v>7.7749784000000002E-3</v>
      </c>
      <c r="M28" s="19">
        <v>3.7077199999999998E-5</v>
      </c>
      <c r="O28" s="28">
        <f ca="1">0.000001*0.0000478181*($S$4*Crysol!G28+$S$5*Crysol!I28)-$S$6</f>
        <v>7.6840281844340799E-3</v>
      </c>
      <c r="P28" s="3">
        <f t="shared" ca="1" si="1"/>
        <v>6.0171883538201927</v>
      </c>
      <c r="U28" s="21">
        <v>4.4370457500000002E-2</v>
      </c>
      <c r="V28" s="21">
        <v>3.4809861300000002E-2</v>
      </c>
      <c r="W28" s="21">
        <v>5.5261399999999999E-5</v>
      </c>
      <c r="Y28" s="28">
        <f ca="1">0.000001*0.0000478181*($AC$4*Crysol!G28+$AC$5*Crysol!I28)-$AC$6</f>
        <v>3.4505096574350864E-2</v>
      </c>
      <c r="Z28" s="3">
        <f t="shared" ca="1" si="2"/>
        <v>30.414846695161327</v>
      </c>
      <c r="AE28" s="23">
        <v>4.4370457500000002E-2</v>
      </c>
      <c r="AF28" s="23">
        <v>8.8470369600000001E-2</v>
      </c>
      <c r="AG28" s="23">
        <v>8.6268199999999995E-5</v>
      </c>
      <c r="AI28" s="28">
        <f ca="1">0.000001*0.0000478181*($AM$4*Crysol!G28+$AM$5*Crysol!I28)-$AM$6</f>
        <v>8.7380235050418587E-2</v>
      </c>
      <c r="AJ28" s="3">
        <f t="shared" ca="1" si="3"/>
        <v>159.6830189905717</v>
      </c>
      <c r="AO28" s="25">
        <v>4.4370457500000002E-2</v>
      </c>
      <c r="AP28" s="25">
        <v>0.1689345837</v>
      </c>
      <c r="AQ28" s="25">
        <v>1.4732349999999999E-4</v>
      </c>
      <c r="AS28" s="28">
        <f ca="1">0.000001*0.0000478181*($AW$4*Crysol!G28+$AW$5*Crysol!I28)-$AW$6</f>
        <v>0.16487319146198376</v>
      </c>
      <c r="AT28" s="3">
        <f t="shared" ca="1" si="4"/>
        <v>759.98638675898849</v>
      </c>
    </row>
    <row r="29" spans="1:48" x14ac:dyDescent="0.25">
      <c r="A29" s="16">
        <v>4.5553620900000001E-2</v>
      </c>
      <c r="B29" s="16">
        <v>1.2784817E-3</v>
      </c>
      <c r="C29" s="16">
        <v>3.4143400000000002E-5</v>
      </c>
      <c r="E29" s="28">
        <f ca="1">0.000001*0.0000478181*($I$4*Crysol!G29+$I$5*Crysol!I29)-$I$6</f>
        <v>1.2184486180791424E-3</v>
      </c>
      <c r="F29" s="3">
        <f t="shared" ca="1" si="0"/>
        <v>3.0914892928189452</v>
      </c>
      <c r="K29" s="19">
        <v>4.5553620900000001E-2</v>
      </c>
      <c r="L29" s="19">
        <v>7.3944129999999999E-3</v>
      </c>
      <c r="M29" s="19">
        <v>3.6390699999999997E-5</v>
      </c>
      <c r="O29" s="28">
        <f ca="1">0.000001*0.0000478181*($S$4*Crysol!G29+$S$5*Crysol!I29)-$S$6</f>
        <v>7.3177442057185882E-3</v>
      </c>
      <c r="P29" s="3">
        <f t="shared" ca="1" si="1"/>
        <v>4.4387066889856284</v>
      </c>
      <c r="U29" s="21">
        <v>4.5553620900000001E-2</v>
      </c>
      <c r="V29" s="21">
        <v>3.3242858899999998E-2</v>
      </c>
      <c r="W29" s="21">
        <v>5.21128E-5</v>
      </c>
      <c r="Y29" s="28">
        <f ca="1">0.000001*0.0000478181*($AC$4*Crysol!G29+$AC$5*Crysol!I29)-$AC$6</f>
        <v>3.2861197888178491E-2</v>
      </c>
      <c r="Z29" s="3">
        <f t="shared" ca="1" si="2"/>
        <v>53.637283937525929</v>
      </c>
      <c r="AE29" s="23">
        <v>4.5553620900000001E-2</v>
      </c>
      <c r="AF29" s="23">
        <v>8.4411777600000001E-2</v>
      </c>
      <c r="AG29" s="23">
        <v>7.6025600000000006E-5</v>
      </c>
      <c r="AI29" s="28">
        <f ca="1">0.000001*0.0000478181*($AM$4*Crysol!G29+$AM$5*Crysol!I29)-$AM$6</f>
        <v>8.3217838565152538E-2</v>
      </c>
      <c r="AJ29" s="3">
        <f t="shared" ca="1" si="3"/>
        <v>246.62925442291083</v>
      </c>
      <c r="AO29" s="25">
        <v>4.5553620900000001E-2</v>
      </c>
      <c r="AP29" s="25">
        <v>0.1613756865</v>
      </c>
      <c r="AQ29" s="25">
        <v>1.1796239999999999E-4</v>
      </c>
      <c r="AS29" s="28">
        <f ca="1">0.000001*0.0000478181*($AW$4*Crysol!G29+$AW$5*Crysol!I29)-$AW$6</f>
        <v>0.15701833135513518</v>
      </c>
      <c r="AT29" s="3">
        <f t="shared" ca="1" si="4"/>
        <v>1364.4534288578402</v>
      </c>
    </row>
    <row r="30" spans="1:48" x14ac:dyDescent="0.25">
      <c r="A30" s="16">
        <v>4.67367806E-2</v>
      </c>
      <c r="B30" s="16">
        <v>1.2117631000000001E-3</v>
      </c>
      <c r="C30" s="16">
        <v>3.4697199999999997E-5</v>
      </c>
      <c r="E30" s="28">
        <f ca="1">0.000001*0.0000478181*($I$4*Crysol!G30+$I$5*Crysol!I30)-$I$6</f>
        <v>1.1577675894275713E-3</v>
      </c>
      <c r="F30" s="3">
        <f t="shared" ca="1" si="0"/>
        <v>2.4217340351207786</v>
      </c>
      <c r="K30" s="19">
        <v>4.67367806E-2</v>
      </c>
      <c r="L30" s="19">
        <v>7.0797903000000004E-3</v>
      </c>
      <c r="M30" s="19">
        <v>3.7302999999999998E-5</v>
      </c>
      <c r="O30" s="28">
        <f ca="1">0.000001*0.0000478181*($S$4*Crysol!G30+$S$5*Crysol!I30)-$S$6</f>
        <v>6.9514613724498894E-3</v>
      </c>
      <c r="P30" s="3">
        <f t="shared" ca="1" si="1"/>
        <v>11.834818698634727</v>
      </c>
      <c r="U30" s="21">
        <v>4.67367806E-2</v>
      </c>
      <c r="V30" s="21">
        <v>3.1627610299999998E-2</v>
      </c>
      <c r="W30" s="21">
        <v>5.1669899999999998E-5</v>
      </c>
      <c r="Y30" s="28">
        <f ca="1">0.000001*0.0000478181*($AC$4*Crysol!G30+$AC$5*Crysol!I30)-$AC$6</f>
        <v>3.1217304342821953E-2</v>
      </c>
      <c r="Z30" s="3">
        <f t="shared" ca="1" si="2"/>
        <v>63.058030594422334</v>
      </c>
      <c r="AE30" s="23">
        <v>4.67367806E-2</v>
      </c>
      <c r="AF30" s="23">
        <v>8.0390639599999994E-2</v>
      </c>
      <c r="AG30" s="23">
        <v>7.9200200000000001E-5</v>
      </c>
      <c r="AI30" s="28">
        <f ca="1">0.000001*0.0000478181*($AM$4*Crysol!G30+$AM$5*Crysol!I30)-$AM$6</f>
        <v>7.9055455096572927E-2</v>
      </c>
      <c r="AJ30" s="3">
        <f t="shared" ca="1" si="3"/>
        <v>284.20388458469671</v>
      </c>
      <c r="AO30" s="25">
        <v>4.67367806E-2</v>
      </c>
      <c r="AP30" s="25">
        <v>0.153983593</v>
      </c>
      <c r="AQ30" s="25">
        <v>1.269237E-4</v>
      </c>
      <c r="AS30" s="28">
        <f ca="1">0.000001*0.0000478181*($AW$4*Crysol!G30+$AW$5*Crysol!I30)-$AW$6</f>
        <v>0.14916349581208091</v>
      </c>
      <c r="AT30" s="3">
        <f t="shared" ca="1" si="4"/>
        <v>1442.2021620231931</v>
      </c>
    </row>
    <row r="31" spans="1:48" x14ac:dyDescent="0.25">
      <c r="A31" s="16">
        <v>4.7919936500000003E-2</v>
      </c>
      <c r="B31" s="16">
        <v>1.1635613999999999E-3</v>
      </c>
      <c r="C31" s="16">
        <v>3.4223600000000002E-5</v>
      </c>
      <c r="E31" s="28">
        <f ca="1">0.000001*0.0000478181*($I$4*Crysol!G31+$I$5*Crysol!I31)-$I$6</f>
        <v>1.097086755667618E-3</v>
      </c>
      <c r="F31" s="3">
        <f t="shared" ca="1" si="0"/>
        <v>3.7727728847607729</v>
      </c>
      <c r="K31" s="19">
        <v>4.7919936500000003E-2</v>
      </c>
      <c r="L31" s="19">
        <v>6.6608437000000003E-3</v>
      </c>
      <c r="M31" s="19">
        <v>3.9443300000000002E-5</v>
      </c>
      <c r="O31" s="28">
        <f ca="1">0.000001*0.0000478181*($S$4*Crysol!G31+$S$5*Crysol!I31)-$S$6</f>
        <v>6.5851797155859985E-3</v>
      </c>
      <c r="P31" s="3">
        <f t="shared" ca="1" si="1"/>
        <v>3.6798653600045061</v>
      </c>
      <c r="U31" s="21">
        <v>4.7919936500000003E-2</v>
      </c>
      <c r="V31" s="21">
        <v>3.0035018899999998E-2</v>
      </c>
      <c r="W31" s="21">
        <v>5.3802099999999998E-5</v>
      </c>
      <c r="Y31" s="28">
        <f ca="1">0.000001*0.0000478181*($AC$4*Crysol!G31+$AC$5*Crysol!I31)-$AC$6</f>
        <v>2.9573416077222206E-2</v>
      </c>
      <c r="Z31" s="3">
        <f t="shared" ca="1" si="2"/>
        <v>73.610277875311255</v>
      </c>
      <c r="AE31" s="23">
        <v>4.7919936500000003E-2</v>
      </c>
      <c r="AF31" s="23">
        <v>7.6482199099999995E-2</v>
      </c>
      <c r="AG31" s="23">
        <v>7.8675800000000003E-5</v>
      </c>
      <c r="AI31" s="28">
        <f ca="1">0.000001*0.0000478181*($AM$4*Crysol!G31+$AM$5*Crysol!I31)-$AM$6</f>
        <v>7.4893084996482048E-2</v>
      </c>
      <c r="AJ31" s="3">
        <f t="shared" ca="1" si="3"/>
        <v>407.96962457176261</v>
      </c>
      <c r="AO31" s="25">
        <v>4.7919936500000003E-2</v>
      </c>
      <c r="AP31" s="25">
        <v>0.14611904319999999</v>
      </c>
      <c r="AQ31" s="25">
        <v>1.230026E-4</v>
      </c>
      <c r="AS31" s="28">
        <f ca="1">0.000001*0.0000478181*($AW$4*Crysol!G31+$AW$5*Crysol!I31)-$AW$6</f>
        <v>0.14130868549670722</v>
      </c>
      <c r="AT31" s="3">
        <f t="shared" ca="1" si="4"/>
        <v>1529.417873462713</v>
      </c>
    </row>
    <row r="32" spans="1:48" x14ac:dyDescent="0.25">
      <c r="A32" s="16">
        <v>4.9103088699999999E-2</v>
      </c>
      <c r="B32" s="16">
        <v>1.0668716E-3</v>
      </c>
      <c r="C32" s="16">
        <v>3.6341899999999998E-5</v>
      </c>
      <c r="E32" s="28">
        <f ca="1">0.000001*0.0000478181*($I$4*Crysol!G32+$I$5*Crysol!I32)-$I$6</f>
        <v>1.036406111670557E-3</v>
      </c>
      <c r="F32" s="3">
        <f t="shared" ca="1" si="0"/>
        <v>0.70275028360107783</v>
      </c>
      <c r="K32" s="19">
        <v>4.9103088699999999E-2</v>
      </c>
      <c r="L32" s="19">
        <v>6.3722305999999998E-3</v>
      </c>
      <c r="M32" s="19">
        <v>3.8459800000000001E-5</v>
      </c>
      <c r="O32" s="28">
        <f ca="1">0.000001*0.0000478181*($S$4*Crysol!G32+$S$5*Crysol!I32)-$S$6</f>
        <v>6.2188992041689066E-3</v>
      </c>
      <c r="P32" s="3">
        <f t="shared" ca="1" si="1"/>
        <v>15.894546291029211</v>
      </c>
      <c r="U32" s="21">
        <v>4.9103088699999999E-2</v>
      </c>
      <c r="V32" s="21">
        <v>2.8394611600000001E-2</v>
      </c>
      <c r="W32" s="21">
        <v>6.0360399999999999E-5</v>
      </c>
      <c r="Y32" s="28">
        <f ca="1">0.000001*0.0000478181*($AC$4*Crysol!G32+$AC$5*Crysol!I32)-$AC$6</f>
        <v>2.7929532952438305E-2</v>
      </c>
      <c r="Z32" s="3">
        <f t="shared" ca="1" si="2"/>
        <v>59.367475748460542</v>
      </c>
      <c r="AE32" s="23">
        <v>4.9103088699999999E-2</v>
      </c>
      <c r="AF32" s="23">
        <v>7.2269097000000004E-2</v>
      </c>
      <c r="AG32" s="23">
        <v>1.107623E-4</v>
      </c>
      <c r="AI32" s="28">
        <f ca="1">0.000001*0.0000478181*($AM$4*Crysol!G32+$AM$5*Crysol!I32)-$AM$6</f>
        <v>7.0730727913077676E-2</v>
      </c>
      <c r="AJ32" s="3">
        <f t="shared" ca="1" si="3"/>
        <v>192.90218985414793</v>
      </c>
      <c r="AO32" s="25">
        <v>4.9103088699999999E-2</v>
      </c>
      <c r="AP32" s="25">
        <v>0.138478294</v>
      </c>
      <c r="AQ32" s="25">
        <v>1.9251359999999999E-4</v>
      </c>
      <c r="AS32" s="28">
        <f ca="1">0.000001*0.0000478181*($AW$4*Crysol!G32+$AW$5*Crysol!I32)-$AW$6</f>
        <v>0.13345389974512792</v>
      </c>
      <c r="AT32" s="3">
        <f t="shared" ca="1" si="4"/>
        <v>681.15286857104331</v>
      </c>
    </row>
    <row r="33" spans="1:46" x14ac:dyDescent="0.25">
      <c r="A33" s="16">
        <v>5.0286233399999998E-2</v>
      </c>
      <c r="B33" s="16">
        <v>1.0476168E-3</v>
      </c>
      <c r="C33" s="16">
        <v>3.4407599999999999E-5</v>
      </c>
      <c r="E33" s="28">
        <f ca="1">0.000001*0.0000478181*($I$4*Crysol!G33+$I$5*Crysol!I33)-$I$6</f>
        <v>9.7943012614924024E-4</v>
      </c>
      <c r="F33" s="3">
        <f t="shared" ca="1" si="0"/>
        <v>3.9272653930015702</v>
      </c>
      <c r="K33" s="19">
        <v>5.0286233399999998E-2</v>
      </c>
      <c r="L33" s="19">
        <v>6.0326685000000003E-3</v>
      </c>
      <c r="M33" s="19">
        <v>3.7355599999999999E-5</v>
      </c>
      <c r="O33" s="28">
        <f ca="1">0.000001*0.0000478181*($S$4*Crysol!G33+$S$5*Crysol!I33)-$S$6</f>
        <v>5.8750085363130601E-3</v>
      </c>
      <c r="P33" s="3">
        <f t="shared" ca="1" si="1"/>
        <v>17.812768004850906</v>
      </c>
      <c r="U33" s="21">
        <v>5.0286233399999998E-2</v>
      </c>
      <c r="V33" s="21">
        <v>2.7080446500000001E-2</v>
      </c>
      <c r="W33" s="21">
        <v>5.2921199999999997E-5</v>
      </c>
      <c r="Y33" s="28">
        <f ca="1">0.000001*0.0000478181*($AC$4*Crysol!G33+$AC$5*Crysol!I33)-$AC$6</f>
        <v>2.6386170518020766E-2</v>
      </c>
      <c r="Z33" s="3">
        <f t="shared" ca="1" si="2"/>
        <v>172.10952898652769</v>
      </c>
      <c r="AE33" s="23">
        <v>5.0286233399999998E-2</v>
      </c>
      <c r="AF33" s="23">
        <v>6.9181822200000007E-2</v>
      </c>
      <c r="AG33" s="23">
        <v>8.5181500000000004E-5</v>
      </c>
      <c r="AI33" s="28">
        <f ca="1">0.000001*0.0000478181*($AM$4*Crysol!G33+$AM$5*Crysol!I33)-$AM$6</f>
        <v>6.682291512745421E-2</v>
      </c>
      <c r="AJ33" s="3">
        <f t="shared" ca="1" si="3"/>
        <v>766.88650943816572</v>
      </c>
      <c r="AO33" s="25">
        <v>5.0286233399999998E-2</v>
      </c>
      <c r="AP33" s="25">
        <v>0.1323654652</v>
      </c>
      <c r="AQ33" s="25">
        <v>1.431905E-4</v>
      </c>
      <c r="AS33" s="28">
        <f ca="1">0.000001*0.0000478181*($AW$4*Crysol!G33+$AW$5*Crysol!I33)-$AW$6</f>
        <v>0.12607948222830978</v>
      </c>
      <c r="AT33" s="3">
        <f t="shared" ca="1" si="4"/>
        <v>1927.1609600781694</v>
      </c>
    </row>
    <row r="34" spans="1:46" x14ac:dyDescent="0.25">
      <c r="A34" s="16">
        <v>5.1469374399999997E-2</v>
      </c>
      <c r="B34" s="16">
        <v>9.8637490000000002E-4</v>
      </c>
      <c r="C34" s="16">
        <v>3.3263099999999997E-5</v>
      </c>
      <c r="E34" s="28">
        <f ca="1">0.000001*0.0000478181*($I$4*Crysol!G34+$I$5*Crysol!I34)-$I$6</f>
        <v>9.3406161082260845E-4</v>
      </c>
      <c r="F34" s="3">
        <f t="shared" ca="1" si="0"/>
        <v>2.4734242311710801</v>
      </c>
      <c r="K34" s="19">
        <v>5.1469374399999997E-2</v>
      </c>
      <c r="L34" s="19">
        <v>5.7339477000000003E-3</v>
      </c>
      <c r="M34" s="19">
        <v>3.6720800000000003E-5</v>
      </c>
      <c r="O34" s="28">
        <f ca="1">0.000001*0.0000478181*($S$4*Crysol!G34+$S$5*Crysol!I34)-$S$6</f>
        <v>5.6012699409675164E-3</v>
      </c>
      <c r="P34" s="3">
        <f t="shared" ca="1" si="1"/>
        <v>13.054853023351894</v>
      </c>
      <c r="U34" s="21">
        <v>5.1469374399999997E-2</v>
      </c>
      <c r="V34" s="21">
        <v>2.5718491499999999E-2</v>
      </c>
      <c r="W34" s="21">
        <v>5.1619300000000002E-5</v>
      </c>
      <c r="Y34" s="28">
        <f ca="1">0.000001*0.0000478181*($AC$4*Crysol!G34+$AC$5*Crysol!I34)-$AC$6</f>
        <v>2.5157760483739737E-2</v>
      </c>
      <c r="Z34" s="3">
        <f t="shared" ca="1" si="2"/>
        <v>118.00079599209964</v>
      </c>
      <c r="AE34" s="23">
        <v>5.1469374399999997E-2</v>
      </c>
      <c r="AF34" s="23">
        <v>6.5444923899999993E-2</v>
      </c>
      <c r="AG34" s="23">
        <v>8.4585800000000006E-5</v>
      </c>
      <c r="AI34" s="28">
        <f ca="1">0.000001*0.0000478181*($AM$4*Crysol!G34+$AM$5*Crysol!I34)-$AM$6</f>
        <v>6.3712643006066924E-2</v>
      </c>
      <c r="AJ34" s="3">
        <f t="shared" ca="1" si="3"/>
        <v>419.41282700817544</v>
      </c>
      <c r="AO34" s="25">
        <v>5.1469374399999997E-2</v>
      </c>
      <c r="AP34" s="25">
        <v>0.1252448112</v>
      </c>
      <c r="AQ34" s="25">
        <v>1.3753330000000001E-4</v>
      </c>
      <c r="AS34" s="28">
        <f ca="1">0.000001*0.0000478181*($AW$4*Crysol!G34+$AW$5*Crysol!I34)-$AW$6</f>
        <v>0.12021015913157654</v>
      </c>
      <c r="AT34" s="3">
        <f t="shared" ca="1" si="4"/>
        <v>1340.0567745688313</v>
      </c>
    </row>
    <row r="35" spans="1:46" x14ac:dyDescent="0.25">
      <c r="A35" s="16">
        <v>5.2652515499999997E-2</v>
      </c>
      <c r="B35" s="16">
        <v>9.4205180000000001E-4</v>
      </c>
      <c r="C35" s="16">
        <v>3.24053E-5</v>
      </c>
      <c r="E35" s="28">
        <f ca="1">0.000001*0.0000478181*($I$4*Crysol!G35+$I$5*Crysol!I35)-$I$6</f>
        <v>8.8869309166139448E-4</v>
      </c>
      <c r="F35" s="3">
        <f t="shared" ca="1" si="0"/>
        <v>2.7113059256369909</v>
      </c>
      <c r="K35" s="19">
        <v>5.2652515499999997E-2</v>
      </c>
      <c r="L35" s="19">
        <v>5.4816441000000004E-3</v>
      </c>
      <c r="M35" s="19">
        <v>3.45904E-5</v>
      </c>
      <c r="O35" s="28">
        <f ca="1">0.000001*0.0000478181*($S$4*Crysol!G35+$S$5*Crysol!I35)-$S$6</f>
        <v>5.3275313224853743E-3</v>
      </c>
      <c r="P35" s="3">
        <f t="shared" ca="1" si="1"/>
        <v>19.850256679466654</v>
      </c>
      <c r="U35" s="21">
        <v>5.2652515499999997E-2</v>
      </c>
      <c r="V35" s="21">
        <v>2.4314444500000001E-2</v>
      </c>
      <c r="W35" s="21">
        <v>4.76593E-5</v>
      </c>
      <c r="Y35" s="28">
        <f ca="1">0.000001*0.0000478181*($AC$4*Crysol!G35+$AC$5*Crysol!I35)-$AC$6</f>
        <v>2.3929350345632532E-2</v>
      </c>
      <c r="Z35" s="3">
        <f t="shared" ca="1" si="2"/>
        <v>65.288777050638203</v>
      </c>
      <c r="AE35" s="23">
        <v>5.2652515499999997E-2</v>
      </c>
      <c r="AF35" s="23">
        <v>6.1918873300000003E-2</v>
      </c>
      <c r="AG35" s="23">
        <v>7.4307999999999994E-5</v>
      </c>
      <c r="AI35" s="28">
        <f ca="1">0.000001*0.0000478181*($AM$4*Crysol!G35+$AM$5*Crysol!I35)-$AM$6</f>
        <v>6.0602370621797033E-2</v>
      </c>
      <c r="AJ35" s="3">
        <f t="shared" ca="1" si="3"/>
        <v>313.88629154359194</v>
      </c>
      <c r="AO35" s="25">
        <v>5.2652515499999997E-2</v>
      </c>
      <c r="AP35" s="25">
        <v>0.1187886298</v>
      </c>
      <c r="AQ35" s="25">
        <v>1.194232E-4</v>
      </c>
      <c r="AS35" s="28">
        <f ca="1">0.000001*0.0000478181*($AW$4*Crysol!G35+$AW$5*Crysol!I35)-$AW$6</f>
        <v>0.11434083553876354</v>
      </c>
      <c r="AT35" s="3">
        <f t="shared" ca="1" si="4"/>
        <v>1387.1134155862815</v>
      </c>
    </row>
    <row r="36" spans="1:46" x14ac:dyDescent="0.25">
      <c r="A36" s="16">
        <v>5.3835648999999999E-2</v>
      </c>
      <c r="B36" s="16">
        <v>8.622654E-4</v>
      </c>
      <c r="C36" s="16">
        <v>3.1247800000000003E-5</v>
      </c>
      <c r="E36" s="28">
        <f ca="1">0.000001*0.0000478181*($I$4*Crysol!G36+$I$5*Crysol!I36)-$I$6</f>
        <v>8.4332486392843509E-4</v>
      </c>
      <c r="F36" s="3">
        <f t="shared" ca="1" si="0"/>
        <v>0.36740548931050399</v>
      </c>
      <c r="K36" s="19">
        <v>5.3835648999999999E-2</v>
      </c>
      <c r="L36" s="19">
        <v>5.1087197000000001E-3</v>
      </c>
      <c r="M36" s="19">
        <v>3.36415E-5</v>
      </c>
      <c r="O36" s="28">
        <f ca="1">0.000001*0.0000478181*($S$4*Crysol!G36+$S$5*Crysol!I36)-$S$6</f>
        <v>5.0537944623847983E-3</v>
      </c>
      <c r="P36" s="3">
        <f t="shared" ca="1" si="1"/>
        <v>2.6655889860680597</v>
      </c>
      <c r="U36" s="21">
        <v>5.3835648999999999E-2</v>
      </c>
      <c r="V36" s="21">
        <v>2.2947603800000001E-2</v>
      </c>
      <c r="W36" s="21">
        <v>4.3860899999999999E-5</v>
      </c>
      <c r="Y36" s="28">
        <f ca="1">0.000001*0.0000478181*($AC$4*Crysol!G36+$AC$5*Crysol!I36)-$AC$6</f>
        <v>2.270094809831456E-2</v>
      </c>
      <c r="Z36" s="3">
        <f t="shared" ca="1" si="2"/>
        <v>31.624760142777674</v>
      </c>
      <c r="AE36" s="23">
        <v>5.3835648999999999E-2</v>
      </c>
      <c r="AF36" s="23">
        <v>5.8455802500000001E-2</v>
      </c>
      <c r="AG36" s="23">
        <v>6.8937700000000002E-5</v>
      </c>
      <c r="AI36" s="28">
        <f ca="1">0.000001*0.0000478181*($AM$4*Crysol!G36+$AM$5*Crysol!I36)-$AM$6</f>
        <v>5.7492118216606651E-2</v>
      </c>
      <c r="AJ36" s="3">
        <f t="shared" ca="1" si="3"/>
        <v>195.41413423189971</v>
      </c>
      <c r="AO36" s="25">
        <v>5.3835648999999999E-2</v>
      </c>
      <c r="AP36" s="25">
        <v>0.11225359140000001</v>
      </c>
      <c r="AQ36" s="25">
        <v>1.090203E-4</v>
      </c>
      <c r="AS36" s="28">
        <f ca="1">0.000001*0.0000478181*($AW$4*Crysol!G36+$AW$5*Crysol!I36)-$AW$6</f>
        <v>0.1084715496480127</v>
      </c>
      <c r="AT36" s="3">
        <f t="shared" ca="1" si="4"/>
        <v>1203.4772703915385</v>
      </c>
    </row>
    <row r="37" spans="1:46" x14ac:dyDescent="0.25">
      <c r="A37" s="16">
        <v>5.5018778900000002E-2</v>
      </c>
      <c r="B37" s="16">
        <v>8.7646879999999999E-4</v>
      </c>
      <c r="C37" s="16">
        <v>2.9983100000000001E-5</v>
      </c>
      <c r="E37" s="28">
        <f ca="1">0.000001*0.0000478181*($I$4*Crysol!G37+$I$5*Crysol!I37)-$I$6</f>
        <v>7.9795677424043842E-4</v>
      </c>
      <c r="F37" s="3">
        <f t="shared" ca="1" si="0"/>
        <v>6.856765545302431</v>
      </c>
      <c r="K37" s="19">
        <v>5.5018778900000002E-2</v>
      </c>
      <c r="L37" s="19">
        <v>4.8689768E-3</v>
      </c>
      <c r="M37" s="19">
        <v>3.3250999999999997E-5</v>
      </c>
      <c r="O37" s="28">
        <f ca="1">0.000001*0.0000478181*($S$4*Crysol!G37+$S$5*Crysol!I37)-$S$6</f>
        <v>4.7800584352018062E-3</v>
      </c>
      <c r="P37" s="3">
        <f t="shared" ca="1" si="1"/>
        <v>7.1511108981706757</v>
      </c>
      <c r="U37" s="21">
        <v>5.5018778900000002E-2</v>
      </c>
      <c r="V37" s="21">
        <v>2.1806163699999999E-2</v>
      </c>
      <c r="W37" s="21">
        <v>4.3757300000000002E-5</v>
      </c>
      <c r="Y37" s="28">
        <f ca="1">0.000001*0.0000478181*($AC$4*Crysol!G37+$AC$5*Crysol!I37)-$AC$6</f>
        <v>2.1472549588738857E-2</v>
      </c>
      <c r="Z37" s="3">
        <f t="shared" ca="1" si="2"/>
        <v>58.128322700423048</v>
      </c>
      <c r="AE37" s="23">
        <v>5.5018778900000002E-2</v>
      </c>
      <c r="AF37" s="23">
        <v>5.5363249000000003E-2</v>
      </c>
      <c r="AG37" s="23">
        <v>6.6011499999999996E-5</v>
      </c>
      <c r="AI37" s="28">
        <f ca="1">0.000001*0.0000478181*($AM$4*Crysol!G37+$AM$5*Crysol!I37)-$AM$6</f>
        <v>5.4381875275190783E-2</v>
      </c>
      <c r="AJ37" s="3">
        <f t="shared" ca="1" si="3"/>
        <v>221.01902012020551</v>
      </c>
      <c r="AO37" s="25">
        <v>5.5018778900000002E-2</v>
      </c>
      <c r="AP37" s="25">
        <v>0.1060995907</v>
      </c>
      <c r="AQ37" s="25">
        <v>1.0344979999999999E-4</v>
      </c>
      <c r="AS37" s="28">
        <f ca="1">0.000001*0.0000478181*($AW$4*Crysol!G37+$AW$5*Crysol!I37)-$AW$6</f>
        <v>0.10260228161613341</v>
      </c>
      <c r="AT37" s="3">
        <f t="shared" ca="1" si="4"/>
        <v>1142.9012851972063</v>
      </c>
    </row>
    <row r="38" spans="1:46" x14ac:dyDescent="0.25">
      <c r="A38" s="16">
        <v>5.6201901300000003E-2</v>
      </c>
      <c r="B38" s="16">
        <v>8.2280769999999997E-4</v>
      </c>
      <c r="C38" s="16">
        <v>3.0294000000000002E-5</v>
      </c>
      <c r="E38" s="28">
        <f ca="1">0.000001*0.0000478181*($I$4*Crysol!G38+$I$5*Crysol!I38)-$I$6</f>
        <v>7.5258897214611382E-4</v>
      </c>
      <c r="F38" s="3">
        <f t="shared" ca="1" si="0"/>
        <v>5.3727010010836445</v>
      </c>
      <c r="K38" s="19">
        <v>5.6201901300000003E-2</v>
      </c>
      <c r="L38" s="19">
        <v>4.6142652000000003E-3</v>
      </c>
      <c r="M38" s="19">
        <v>3.23034E-5</v>
      </c>
      <c r="O38" s="28">
        <f ca="1">0.000001*0.0000478181*($S$4*Crysol!G38+$S$5*Crysol!I38)-$S$6</f>
        <v>4.506324143263781E-3</v>
      </c>
      <c r="P38" s="3">
        <f t="shared" ca="1" si="1"/>
        <v>11.165466186070812</v>
      </c>
      <c r="U38" s="21">
        <v>5.6201901300000003E-2</v>
      </c>
      <c r="V38" s="21">
        <v>2.0617557700000001E-2</v>
      </c>
      <c r="W38" s="21">
        <v>4.1890100000000001E-5</v>
      </c>
      <c r="Y38" s="28">
        <f ca="1">0.000001*0.0000478181*($AC$4*Crysol!G38+$AC$5*Crysol!I38)-$AC$6</f>
        <v>2.0244158866126204E-2</v>
      </c>
      <c r="Z38" s="3">
        <f t="shared" ca="1" si="2"/>
        <v>79.455345489384229</v>
      </c>
      <c r="AE38" s="23">
        <v>5.6201901300000003E-2</v>
      </c>
      <c r="AF38" s="23">
        <v>5.2216675099999998E-2</v>
      </c>
      <c r="AG38" s="23">
        <v>6.1555800000000004E-5</v>
      </c>
      <c r="AI38" s="28">
        <f ca="1">0.000001*0.0000478181*($AM$4*Crysol!G38+$AM$5*Crysol!I38)-$AM$6</f>
        <v>5.1271652049971805E-2</v>
      </c>
      <c r="AJ38" s="3">
        <f t="shared" ca="1" si="3"/>
        <v>235.69308620353448</v>
      </c>
      <c r="AO38" s="25">
        <v>5.6201901300000003E-2</v>
      </c>
      <c r="AP38" s="25">
        <v>0.1001871079</v>
      </c>
      <c r="AQ38" s="25">
        <v>9.2506700000000007E-5</v>
      </c>
      <c r="AS38" s="28">
        <f ca="1">0.000001*0.0000478181*($AW$4*Crysol!G38+$AW$5*Crysol!I38)-$AW$6</f>
        <v>9.673305079023653E-2</v>
      </c>
      <c r="AT38" s="3">
        <f t="shared" ca="1" si="4"/>
        <v>1394.1601044235867</v>
      </c>
    </row>
    <row r="39" spans="1:46" x14ac:dyDescent="0.25">
      <c r="A39" s="16">
        <v>5.7385023700000003E-2</v>
      </c>
      <c r="B39" s="16">
        <v>8.3234070000000001E-4</v>
      </c>
      <c r="C39" s="16">
        <v>3.0054799999999999E-5</v>
      </c>
      <c r="E39" s="28">
        <f ca="1">0.000001*0.0000478181*($I$4*Crysol!G39+$I$5*Crysol!I39)-$I$6</f>
        <v>7.0722117005178945E-4</v>
      </c>
      <c r="F39" s="3">
        <f t="shared" ca="1" si="0"/>
        <v>17.330956161165179</v>
      </c>
      <c r="K39" s="19">
        <v>5.7385023700000003E-2</v>
      </c>
      <c r="L39" s="19">
        <v>4.3838718000000004E-3</v>
      </c>
      <c r="M39" s="19">
        <v>3.1534400000000001E-5</v>
      </c>
      <c r="O39" s="28">
        <f ca="1">0.000001*0.0000478181*($S$4*Crysol!G39+$S$5*Crysol!I39)-$S$6</f>
        <v>4.2325898513257557E-3</v>
      </c>
      <c r="P39" s="3">
        <f t="shared" ca="1" si="1"/>
        <v>23.014687155468163</v>
      </c>
      <c r="U39" s="21">
        <v>5.7385023700000003E-2</v>
      </c>
      <c r="V39" s="21">
        <v>1.9429750700000002E-2</v>
      </c>
      <c r="W39" s="21">
        <v>3.8450700000000001E-5</v>
      </c>
      <c r="Y39" s="28">
        <f ca="1">0.000001*0.0000478181*($AC$4*Crysol!G39+$AC$5*Crysol!I39)-$AC$6</f>
        <v>1.9015768143513561E-2</v>
      </c>
      <c r="Z39" s="3">
        <f t="shared" ca="1" si="2"/>
        <v>115.91925546982401</v>
      </c>
      <c r="AE39" s="23">
        <v>5.7385023700000003E-2</v>
      </c>
      <c r="AF39" s="23">
        <v>4.9318421600000002E-2</v>
      </c>
      <c r="AG39" s="23">
        <v>5.2380199999999997E-5</v>
      </c>
      <c r="AI39" s="28">
        <f ca="1">0.000001*0.0000478181*($AM$4*Crysol!G39+$AM$5*Crysol!I39)-$AM$6</f>
        <v>4.8161428824752842E-2</v>
      </c>
      <c r="AJ39" s="3">
        <f t="shared" ca="1" si="3"/>
        <v>487.89569874651249</v>
      </c>
      <c r="AO39" s="25">
        <v>5.7385023700000003E-2</v>
      </c>
      <c r="AP39" s="25">
        <v>9.4629824200000004E-2</v>
      </c>
      <c r="AQ39" s="25">
        <v>7.5795699999999997E-5</v>
      </c>
      <c r="AS39" s="28">
        <f ca="1">0.000001*0.0000478181*($AW$4*Crysol!G39+$AW$5*Crysol!I39)-$AW$6</f>
        <v>9.0863819964339676E-2</v>
      </c>
      <c r="AT39" s="3">
        <f t="shared" ca="1" si="4"/>
        <v>2468.7236180681316</v>
      </c>
    </row>
    <row r="40" spans="1:46" x14ac:dyDescent="0.25">
      <c r="A40" s="16">
        <v>5.85681386E-2</v>
      </c>
      <c r="B40" s="16">
        <v>7.3022590000000002E-4</v>
      </c>
      <c r="C40" s="16">
        <v>2.9138699999999999E-5</v>
      </c>
      <c r="E40" s="28">
        <f ca="1">0.000001*0.0000478181*($I$4*Crysol!G40+$I$5*Crysol!I40)-$I$6</f>
        <v>6.6185365555113714E-4</v>
      </c>
      <c r="F40" s="3">
        <f t="shared" ca="1" si="0"/>
        <v>5.5057860239265715</v>
      </c>
      <c r="K40" s="19">
        <v>5.85681386E-2</v>
      </c>
      <c r="L40" s="19">
        <v>4.1128349999999996E-3</v>
      </c>
      <c r="M40" s="19">
        <v>3.02638E-5</v>
      </c>
      <c r="O40" s="28">
        <f ca="1">0.000001*0.0000478181*($S$4*Crysol!G40+$S$5*Crysol!I40)-$S$6</f>
        <v>3.9588572946326972E-3</v>
      </c>
      <c r="P40" s="3">
        <f t="shared" ca="1" si="1"/>
        <v>25.886227890161635</v>
      </c>
      <c r="U40" s="21">
        <v>5.85681386E-2</v>
      </c>
      <c r="V40" s="21">
        <v>1.82837863E-2</v>
      </c>
      <c r="W40" s="21">
        <v>4.0516499999999997E-5</v>
      </c>
      <c r="Y40" s="28">
        <f ca="1">0.000001*0.0000478181*($AC$4*Crysol!G40+$AC$5*Crysol!I40)-$AC$6</f>
        <v>1.7787385207863961E-2</v>
      </c>
      <c r="Z40" s="3">
        <f t="shared" ca="1" si="2"/>
        <v>150.10723066202033</v>
      </c>
      <c r="AE40" s="23">
        <v>5.85681386E-2</v>
      </c>
      <c r="AF40" s="23">
        <v>4.6598702700000001E-2</v>
      </c>
      <c r="AG40" s="23">
        <v>5.7726799999999998E-5</v>
      </c>
      <c r="AI40" s="28">
        <f ca="1">0.000001*0.0000478181*($AM$4*Crysol!G40+$AM$5*Crysol!I40)-$AM$6</f>
        <v>4.5051225315730754E-2</v>
      </c>
      <c r="AJ40" s="3">
        <f t="shared" ca="1" si="3"/>
        <v>718.61065786881522</v>
      </c>
      <c r="AO40" s="25">
        <v>5.85681386E-2</v>
      </c>
      <c r="AP40" s="25">
        <v>8.9328683899999997E-2</v>
      </c>
      <c r="AQ40" s="25">
        <v>8.9801099999999996E-5</v>
      </c>
      <c r="AS40" s="28">
        <f ca="1">0.000001*0.0000478181*($AW$4*Crysol!G40+$AW$5*Crysol!I40)-$AW$6</f>
        <v>8.4994626344425186E-2</v>
      </c>
      <c r="AT40" s="3">
        <f t="shared" ca="1" si="4"/>
        <v>2329.3032667327138</v>
      </c>
    </row>
    <row r="41" spans="1:46" x14ac:dyDescent="0.25">
      <c r="A41" s="16">
        <v>5.9751246100000002E-2</v>
      </c>
      <c r="B41" s="16">
        <v>6.8679989999999996E-4</v>
      </c>
      <c r="C41" s="16">
        <v>2.8234499999999999E-5</v>
      </c>
      <c r="E41" s="28">
        <f ca="1">0.000001*0.0000478181*($I$4*Crysol!G41+$I$5*Crysol!I41)-$I$6</f>
        <v>6.1648642480957474E-4</v>
      </c>
      <c r="F41" s="3">
        <f t="shared" ca="1" si="0"/>
        <v>6.2017881047006247</v>
      </c>
      <c r="K41" s="19">
        <v>5.9751246100000002E-2</v>
      </c>
      <c r="L41" s="19">
        <v>3.9098789000000002E-3</v>
      </c>
      <c r="M41" s="19">
        <v>2.9640000000000001E-5</v>
      </c>
      <c r="O41" s="28">
        <f ca="1">0.000001*0.0000478181*($S$4*Crysol!G41+$S$5*Crysol!I41)-$S$6</f>
        <v>3.6851264500480053E-3</v>
      </c>
      <c r="P41" s="3">
        <f t="shared" ca="1" si="1"/>
        <v>57.497964507313078</v>
      </c>
      <c r="U41" s="21">
        <v>5.9751246100000002E-2</v>
      </c>
      <c r="V41" s="21">
        <v>1.73026677E-2</v>
      </c>
      <c r="W41" s="21">
        <v>3.7210099999999998E-5</v>
      </c>
      <c r="Y41" s="28">
        <f ca="1">0.000001*0.0000478181*($AC$4*Crysol!G41+$AC$5*Crysol!I41)-$AC$6</f>
        <v>1.6559009955351253E-2</v>
      </c>
      <c r="Z41" s="3">
        <f t="shared" ca="1" si="2"/>
        <v>399.415151975605</v>
      </c>
      <c r="AE41" s="23">
        <v>5.9751246100000002E-2</v>
      </c>
      <c r="AF41" s="23">
        <v>4.3911043599999998E-2</v>
      </c>
      <c r="AG41" s="23">
        <v>4.8339800000000001E-5</v>
      </c>
      <c r="AI41" s="28">
        <f ca="1">0.000001*0.0000478181*($AM$4*Crysol!G41+$AM$5*Crysol!I41)-$AM$6</f>
        <v>4.1941041260022939E-2</v>
      </c>
      <c r="AJ41" s="3">
        <f t="shared" ca="1" si="3"/>
        <v>1660.8246635439107</v>
      </c>
      <c r="AO41" s="25">
        <v>5.9751246100000002E-2</v>
      </c>
      <c r="AP41" s="25">
        <v>8.4283895799999994E-2</v>
      </c>
      <c r="AQ41" s="25">
        <v>6.9942800000000004E-5</v>
      </c>
      <c r="AS41" s="28">
        <f ca="1">0.000001*0.0000478181*($AW$4*Crysol!G41+$AW$5*Crysol!I41)-$AW$6</f>
        <v>7.9125469434413342E-2</v>
      </c>
      <c r="AT41" s="3">
        <f t="shared" ca="1" si="4"/>
        <v>5439.3680064149112</v>
      </c>
    </row>
    <row r="42" spans="1:46" x14ac:dyDescent="0.25">
      <c r="A42" s="16">
        <v>6.0934349899999997E-2</v>
      </c>
      <c r="B42" s="16">
        <v>6.1627709999999996E-4</v>
      </c>
      <c r="C42" s="16">
        <v>2.7245100000000001E-5</v>
      </c>
      <c r="E42" s="28">
        <f ca="1">0.000001*0.0000478181*($I$4*Crysol!G42+$I$5*Crysol!I42)-$I$6</f>
        <v>5.8483211330559893E-4</v>
      </c>
      <c r="F42" s="3">
        <f t="shared" ca="1" si="0"/>
        <v>1.3320668424252542</v>
      </c>
      <c r="K42" s="19">
        <v>6.0934349899999997E-2</v>
      </c>
      <c r="L42" s="19">
        <v>3.6854127000000001E-3</v>
      </c>
      <c r="M42" s="19">
        <v>2.9232100000000001E-5</v>
      </c>
      <c r="O42" s="28">
        <f ca="1">0.000001*0.0000478181*($S$4*Crysol!G42+$S$5*Crysol!I42)-$S$6</f>
        <v>3.4942473806130413E-3</v>
      </c>
      <c r="P42" s="3">
        <f t="shared" ca="1" si="1"/>
        <v>42.76595573581924</v>
      </c>
      <c r="U42" s="21">
        <v>6.0934349899999997E-2</v>
      </c>
      <c r="V42" s="21">
        <v>1.63148493E-2</v>
      </c>
      <c r="W42" s="21">
        <v>3.7480500000000001E-5</v>
      </c>
      <c r="Y42" s="28">
        <f ca="1">0.000001*0.0000478181*($AC$4*Crysol!G42+$AC$5*Crysol!I42)-$AC$6</f>
        <v>1.5702572632634689E-2</v>
      </c>
      <c r="Z42" s="3">
        <f t="shared" ca="1" si="2"/>
        <v>266.86072870535878</v>
      </c>
      <c r="AE42" s="23">
        <v>6.0934349899999997E-2</v>
      </c>
      <c r="AF42" s="23">
        <v>4.1411031000000001E-2</v>
      </c>
      <c r="AG42" s="23">
        <v>5.4703600000000003E-5</v>
      </c>
      <c r="AI42" s="28">
        <f ca="1">0.000001*0.0000478181*($AM$4*Crysol!G42+$AM$5*Crysol!I42)-$AM$6</f>
        <v>3.9772679114219174E-2</v>
      </c>
      <c r="AJ42" s="3">
        <f t="shared" ca="1" si="3"/>
        <v>896.9795773455993</v>
      </c>
      <c r="AO42" s="25">
        <v>6.0934349899999997E-2</v>
      </c>
      <c r="AP42" s="25">
        <v>7.94371143E-2</v>
      </c>
      <c r="AQ42" s="25">
        <v>8.4819899999999997E-5</v>
      </c>
      <c r="AS42" s="28">
        <f ca="1">0.000001*0.0000478181*($AW$4*Crysol!G42+$AW$5*Crysol!I42)-$AW$6</f>
        <v>7.503367431287121E-2</v>
      </c>
      <c r="AT42" s="3">
        <f t="shared" ca="1" si="4"/>
        <v>2695.1854383041573</v>
      </c>
    </row>
    <row r="43" spans="1:46" x14ac:dyDescent="0.25">
      <c r="A43" s="16">
        <v>6.2117449900000003E-2</v>
      </c>
      <c r="B43" s="16">
        <v>6.960979E-4</v>
      </c>
      <c r="C43" s="16">
        <v>2.7516900000000001E-5</v>
      </c>
      <c r="E43" s="28">
        <f ca="1">0.000001*0.0000478181*($I$4*Crysol!G43+$I$5*Crysol!I43)-$I$6</f>
        <v>5.5682867273024487E-4</v>
      </c>
      <c r="F43" s="3">
        <f t="shared" ca="1" si="0"/>
        <v>25.616000364680815</v>
      </c>
      <c r="K43" s="19">
        <v>6.2117449900000003E-2</v>
      </c>
      <c r="L43" s="19">
        <v>3.5020661999999999E-3</v>
      </c>
      <c r="M43" s="19">
        <v>2.8889200000000001E-5</v>
      </c>
      <c r="O43" s="28">
        <f ca="1">0.000001*0.0000478181*($S$4*Crysol!G43+$S$5*Crysol!I43)-$S$6</f>
        <v>3.3254264243987538E-3</v>
      </c>
      <c r="P43" s="3">
        <f t="shared" ca="1" si="1"/>
        <v>37.385739679749513</v>
      </c>
      <c r="U43" s="21">
        <v>6.2117449900000003E-2</v>
      </c>
      <c r="V43" s="21">
        <v>1.54414093E-2</v>
      </c>
      <c r="W43" s="21">
        <v>3.4554600000000003E-5</v>
      </c>
      <c r="Y43" s="28">
        <f ca="1">0.000001*0.0000478181*($AC$4*Crysol!G43+$AC$5*Crysol!I43)-$AC$6</f>
        <v>1.4945158521692552E-2</v>
      </c>
      <c r="Z43" s="3">
        <f t="shared" ca="1" si="2"/>
        <v>206.24843499865543</v>
      </c>
      <c r="AE43" s="23">
        <v>6.2117449900000003E-2</v>
      </c>
      <c r="AF43" s="23">
        <v>3.9084408399999999E-2</v>
      </c>
      <c r="AG43" s="23">
        <v>4.4372900000000003E-5</v>
      </c>
      <c r="AI43" s="28">
        <f ca="1">0.000001*0.0000478181*($AM$4*Crysol!G43+$AM$5*Crysol!I43)-$AM$6</f>
        <v>3.7855063726658061E-2</v>
      </c>
      <c r="AJ43" s="3">
        <f t="shared" ca="1" si="3"/>
        <v>767.55888182229808</v>
      </c>
      <c r="AO43" s="25">
        <v>6.2117449900000003E-2</v>
      </c>
      <c r="AP43" s="25">
        <v>7.5035013299999995E-2</v>
      </c>
      <c r="AQ43" s="25">
        <v>6.0813500000000003E-5</v>
      </c>
      <c r="AS43" s="28">
        <f ca="1">0.000001*0.0000478181*($AW$4*Crysol!G43+$AW$5*Crysol!I43)-$AW$6</f>
        <v>7.1415076620130677E-2</v>
      </c>
      <c r="AT43" s="3">
        <f t="shared" ca="1" si="4"/>
        <v>3543.2512549898192</v>
      </c>
    </row>
    <row r="44" spans="1:46" x14ac:dyDescent="0.25">
      <c r="A44" s="16">
        <v>6.3300542500000001E-2</v>
      </c>
      <c r="B44" s="16">
        <v>6.0426169999999995E-4</v>
      </c>
      <c r="C44" s="16">
        <v>2.76772E-5</v>
      </c>
      <c r="E44" s="28">
        <f ca="1">0.000001*0.0000478181*($I$4*Crysol!G44+$I$5*Crysol!I44)-$I$6</f>
        <v>5.2882540730953573E-4</v>
      </c>
      <c r="F44" s="3">
        <f t="shared" ca="1" si="0"/>
        <v>7.4287607154391431</v>
      </c>
      <c r="K44" s="19">
        <v>6.3300542500000001E-2</v>
      </c>
      <c r="L44" s="19">
        <v>3.3450818E-3</v>
      </c>
      <c r="M44" s="19">
        <v>2.8618700000000001E-5</v>
      </c>
      <c r="O44" s="28">
        <f ca="1">0.000001*0.0000478181*($S$4*Crysol!G44+$S$5*Crysol!I44)-$S$6</f>
        <v>3.156606524118095E-3</v>
      </c>
      <c r="P44" s="3">
        <f t="shared" ca="1" si="1"/>
        <v>43.371952267835155</v>
      </c>
      <c r="U44" s="21">
        <v>6.3300542500000001E-2</v>
      </c>
      <c r="V44" s="21">
        <v>1.45844575E-2</v>
      </c>
      <c r="W44" s="21">
        <v>3.4877399999999999E-5</v>
      </c>
      <c r="Y44" s="28">
        <f ca="1">0.000001*0.0000478181*($AC$4*Crysol!G44+$AC$5*Crysol!I44)-$AC$6</f>
        <v>1.4187749148189703E-2</v>
      </c>
      <c r="Z44" s="3">
        <f t="shared" ca="1" si="2"/>
        <v>129.37622739306613</v>
      </c>
      <c r="AE44" s="23">
        <v>6.3300542500000001E-2</v>
      </c>
      <c r="AF44" s="23">
        <v>3.6902558100000003E-2</v>
      </c>
      <c r="AG44" s="23">
        <v>4.8188500000000001E-5</v>
      </c>
      <c r="AI44" s="28">
        <f ca="1">0.000001*0.0000478181*($AM$4*Crysol!G44+$AM$5*Crysol!I44)-$AM$6</f>
        <v>3.5937460333310342E-2</v>
      </c>
      <c r="AJ44" s="3">
        <f t="shared" ca="1" si="3"/>
        <v>401.10290323084769</v>
      </c>
      <c r="AO44" s="25">
        <v>6.3300542500000001E-2</v>
      </c>
      <c r="AP44" s="25">
        <v>7.0724517099999995E-2</v>
      </c>
      <c r="AQ44" s="25">
        <v>7.0679599999999993E-5</v>
      </c>
      <c r="AS44" s="28">
        <f ca="1">0.000001*0.0000478181*($AW$4*Crysol!G44+$AW$5*Crysol!I44)-$AW$6</f>
        <v>6.7796501560830197E-2</v>
      </c>
      <c r="AT44" s="3">
        <f t="shared" ca="1" si="4"/>
        <v>1716.1632131262397</v>
      </c>
    </row>
    <row r="45" spans="1:46" x14ac:dyDescent="0.25">
      <c r="A45" s="16">
        <v>6.4483635100000006E-2</v>
      </c>
      <c r="B45" s="16">
        <v>5.5875399999999996E-4</v>
      </c>
      <c r="C45" s="16">
        <v>2.79324E-5</v>
      </c>
      <c r="E45" s="28">
        <f ca="1">0.000001*0.0000478181*($I$4*Crysol!G45+$I$5*Crysol!I45)-$I$6</f>
        <v>5.0082214188882648E-4</v>
      </c>
      <c r="F45" s="3">
        <f t="shared" ca="1" si="0"/>
        <v>4.3014849859975754</v>
      </c>
      <c r="K45" s="19">
        <v>6.4483635100000006E-2</v>
      </c>
      <c r="L45" s="19">
        <v>3.1229507E-3</v>
      </c>
      <c r="M45" s="19">
        <v>2.8672099999999999E-5</v>
      </c>
      <c r="O45" s="28">
        <f ca="1">0.000001*0.0000478181*($S$4*Crysol!G45+$S$5*Crysol!I45)-$S$6</f>
        <v>2.9877866238374367E-3</v>
      </c>
      <c r="P45" s="3">
        <f t="shared" ca="1" si="1"/>
        <v>22.223044474308299</v>
      </c>
      <c r="U45" s="21">
        <v>6.4483635100000006E-2</v>
      </c>
      <c r="V45" s="21">
        <v>1.37492428E-2</v>
      </c>
      <c r="W45" s="21">
        <v>3.2954099999999997E-5</v>
      </c>
      <c r="Y45" s="28">
        <f ca="1">0.000001*0.0000478181*($AC$4*Crysol!G45+$AC$5*Crysol!I45)-$AC$6</f>
        <v>1.3430339774686851E-2</v>
      </c>
      <c r="Z45" s="3">
        <f t="shared" ca="1" si="2"/>
        <v>93.647970078931777</v>
      </c>
      <c r="AE45" s="23">
        <v>6.4483635100000006E-2</v>
      </c>
      <c r="AF45" s="23">
        <v>3.47765908E-2</v>
      </c>
      <c r="AG45" s="23">
        <v>4.19762E-5</v>
      </c>
      <c r="AI45" s="28">
        <f ca="1">0.000001*0.0000478181*($AM$4*Crysol!G45+$AM$5*Crysol!I45)-$AM$6</f>
        <v>3.4019856939962637E-2</v>
      </c>
      <c r="AJ45" s="3">
        <f t="shared" ca="1" si="3"/>
        <v>324.99755439125397</v>
      </c>
      <c r="AO45" s="25">
        <v>6.4483635100000006E-2</v>
      </c>
      <c r="AP45" s="25">
        <v>6.6722594199999999E-2</v>
      </c>
      <c r="AQ45" s="25">
        <v>5.6919300000000002E-5</v>
      </c>
      <c r="AS45" s="28">
        <f ca="1">0.000001*0.0000478181*($AW$4*Crysol!G45+$AW$5*Crysol!I45)-$AW$6</f>
        <v>6.4177926501529717E-2</v>
      </c>
      <c r="AT45" s="3">
        <f t="shared" ca="1" si="4"/>
        <v>1998.6790170767104</v>
      </c>
    </row>
    <row r="46" spans="1:46" x14ac:dyDescent="0.25">
      <c r="A46" s="16">
        <v>6.5666720299999995E-2</v>
      </c>
      <c r="B46" s="16">
        <v>5.2831489999999998E-4</v>
      </c>
      <c r="C46" s="16">
        <v>2.6141600000000001E-5</v>
      </c>
      <c r="E46" s="28">
        <f ca="1">0.000001*0.0000478181*($I$4*Crysol!G46+$I$5*Crysol!I46)-$I$6</f>
        <v>4.7281905162276235E-4</v>
      </c>
      <c r="F46" s="3">
        <f t="shared" ca="1" si="0"/>
        <v>4.506679355377246</v>
      </c>
      <c r="K46" s="19">
        <v>6.5666720299999995E-2</v>
      </c>
      <c r="L46" s="19">
        <v>2.9259045000000002E-3</v>
      </c>
      <c r="M46" s="19">
        <v>2.8198300000000001E-5</v>
      </c>
      <c r="O46" s="28">
        <f ca="1">0.000001*0.0000478181*($S$4*Crysol!G46+$S$5*Crysol!I46)-$S$6</f>
        <v>2.8189677794904083E-3</v>
      </c>
      <c r="P46" s="3">
        <f t="shared" ca="1" si="1"/>
        <v>14.381621977892099</v>
      </c>
      <c r="U46" s="21">
        <v>6.5666720299999995E-2</v>
      </c>
      <c r="V46" s="21">
        <v>1.29575273E-2</v>
      </c>
      <c r="W46" s="21">
        <v>3.2623499999999997E-5</v>
      </c>
      <c r="Y46" s="28">
        <f ca="1">0.000001*0.0000478181*($AC$4*Crysol!G46+$AC$5*Crysol!I46)-$AC$6</f>
        <v>1.2672935138623293E-2</v>
      </c>
      <c r="Z46" s="3">
        <f t="shared" ca="1" si="2"/>
        <v>76.100018670465232</v>
      </c>
      <c r="AE46" s="23">
        <v>6.5666720299999995E-2</v>
      </c>
      <c r="AF46" s="23">
        <v>3.2818399400000003E-2</v>
      </c>
      <c r="AG46" s="23">
        <v>3.9057799999999997E-5</v>
      </c>
      <c r="AI46" s="28">
        <f ca="1">0.000001*0.0000478181*($AM$4*Crysol!G46+$AM$5*Crysol!I46)-$AM$6</f>
        <v>3.2102265540828338E-2</v>
      </c>
      <c r="AJ46" s="3">
        <f t="shared" ca="1" si="3"/>
        <v>336.18076513112277</v>
      </c>
      <c r="AO46" s="25">
        <v>6.5666720299999995E-2</v>
      </c>
      <c r="AP46" s="25">
        <v>6.2977157500000006E-2</v>
      </c>
      <c r="AQ46" s="25">
        <v>5.2854900000000001E-5</v>
      </c>
      <c r="AS46" s="28">
        <f ca="1">0.000001*0.0000478181*($AW$4*Crysol!G46+$AW$5*Crysol!I46)-$AW$6</f>
        <v>6.0559374075669345E-2</v>
      </c>
      <c r="AT46" s="3">
        <f t="shared" ca="1" si="4"/>
        <v>2092.4942859333214</v>
      </c>
    </row>
    <row r="47" spans="1:46" x14ac:dyDescent="0.25">
      <c r="A47" s="16">
        <v>6.6849798000000002E-2</v>
      </c>
      <c r="B47" s="16">
        <v>5.0002659999999997E-4</v>
      </c>
      <c r="C47" s="16">
        <v>2.5791100000000001E-5</v>
      </c>
      <c r="E47" s="28">
        <f ca="1">0.000001*0.0000478181*($I$4*Crysol!G47+$I$5*Crysol!I47)-$I$6</f>
        <v>4.4481613887829705E-4</v>
      </c>
      <c r="F47" s="3">
        <f t="shared" ca="1" si="0"/>
        <v>4.582505745191412</v>
      </c>
      <c r="K47" s="19">
        <v>6.6849798000000002E-2</v>
      </c>
      <c r="L47" s="19">
        <v>2.7674016999999999E-3</v>
      </c>
      <c r="M47" s="19">
        <v>2.7527800000000001E-5</v>
      </c>
      <c r="O47" s="28">
        <f ca="1">0.000001*0.0000478181*($S$4*Crysol!G47+$S$5*Crysol!I47)-$S$6</f>
        <v>2.6501500053463783E-3</v>
      </c>
      <c r="P47" s="3">
        <f t="shared" ca="1" si="1"/>
        <v>18.142421310114461</v>
      </c>
      <c r="U47" s="21">
        <v>6.6849798000000002E-2</v>
      </c>
      <c r="V47" s="21">
        <v>1.2318477E-2</v>
      </c>
      <c r="W47" s="21">
        <v>3.2031199999999999E-5</v>
      </c>
      <c r="Y47" s="28">
        <f ca="1">0.000001*0.0000478181*($AC$4*Crysol!G47+$AC$5*Crysol!I47)-$AC$6</f>
        <v>1.1915535304018459E-2</v>
      </c>
      <c r="Z47" s="3">
        <f t="shared" ca="1" si="2"/>
        <v>158.24791687033309</v>
      </c>
      <c r="AE47" s="23">
        <v>6.6849798000000002E-2</v>
      </c>
      <c r="AF47" s="23">
        <v>3.0956817800000001E-2</v>
      </c>
      <c r="AG47" s="23">
        <v>3.8754100000000002E-5</v>
      </c>
      <c r="AI47" s="28">
        <f ca="1">0.000001*0.0000478181*($AM$4*Crysol!G47+$AM$5*Crysol!I47)-$AM$6</f>
        <v>3.0184686297991353E-2</v>
      </c>
      <c r="AJ47" s="3">
        <f t="shared" ca="1" si="3"/>
        <v>396.96044323189335</v>
      </c>
      <c r="AO47" s="25">
        <v>6.6849798000000002E-2</v>
      </c>
      <c r="AP47" s="25">
        <v>5.9338405699999999E-2</v>
      </c>
      <c r="AQ47" s="25">
        <v>5.1237399999999998E-5</v>
      </c>
      <c r="AS47" s="28">
        <f ca="1">0.000001*0.0000478181*($AW$4*Crysol!G47+$AW$5*Crysol!I47)-$AW$6</f>
        <v>5.694084458910624E-2</v>
      </c>
      <c r="AT47" s="3">
        <f t="shared" ca="1" si="4"/>
        <v>2189.6021145431782</v>
      </c>
    </row>
    <row r="48" spans="1:46" x14ac:dyDescent="0.25">
      <c r="A48" s="16">
        <v>6.8032868199999999E-2</v>
      </c>
      <c r="B48" s="16">
        <v>5.2215319999999999E-4</v>
      </c>
      <c r="C48" s="16">
        <v>2.61616E-5</v>
      </c>
      <c r="E48" s="28">
        <f ca="1">0.000001*0.0000478181*($I$4*Crysol!G48+$I$5*Crysol!I48)-$I$6</f>
        <v>4.1681340365543165E-4</v>
      </c>
      <c r="F48" s="3">
        <f t="shared" ca="1" si="0"/>
        <v>16.212737324158503</v>
      </c>
      <c r="K48" s="19">
        <v>6.8032868199999999E-2</v>
      </c>
      <c r="L48" s="19">
        <v>2.6101533000000001E-3</v>
      </c>
      <c r="M48" s="19">
        <v>2.7425700000000001E-5</v>
      </c>
      <c r="O48" s="28">
        <f ca="1">0.000001*0.0000478181*($S$4*Crysol!G48+$S$5*Crysol!I48)-$S$6</f>
        <v>2.4813333014053539E-3</v>
      </c>
      <c r="P48" s="3">
        <f t="shared" ca="1" si="1"/>
        <v>22.062317891149164</v>
      </c>
      <c r="U48" s="21">
        <v>6.8032868199999999E-2</v>
      </c>
      <c r="V48" s="21">
        <v>1.1541037800000001E-2</v>
      </c>
      <c r="W48" s="21">
        <v>3.1231E-5</v>
      </c>
      <c r="Y48" s="28">
        <f ca="1">0.000001*0.0000478181*($AC$4*Crysol!G48+$AC$5*Crysol!I48)-$AC$6</f>
        <v>1.1158140270872375E-2</v>
      </c>
      <c r="Z48" s="3">
        <f t="shared" ca="1" si="2"/>
        <v>150.31189393766203</v>
      </c>
      <c r="AE48" s="23">
        <v>6.8032868199999999E-2</v>
      </c>
      <c r="AF48" s="23">
        <v>2.92945597E-2</v>
      </c>
      <c r="AG48" s="23">
        <v>3.7528299999999998E-5</v>
      </c>
      <c r="AI48" s="28">
        <f ca="1">0.000001*0.0000478181*($AM$4*Crysol!G48+$AM$5*Crysol!I48)-$AM$6</f>
        <v>2.8267119211451773E-2</v>
      </c>
      <c r="AJ48" s="3">
        <f t="shared" ca="1" si="3"/>
        <v>749.54130189852935</v>
      </c>
      <c r="AO48" s="25">
        <v>6.8032868199999999E-2</v>
      </c>
      <c r="AP48" s="25">
        <v>5.6206353000000001E-2</v>
      </c>
      <c r="AQ48" s="25">
        <v>4.9041200000000001E-5</v>
      </c>
      <c r="AS48" s="28">
        <f ca="1">0.000001*0.0000478181*($AW$4*Crysol!G48+$AW$5*Crysol!I48)-$AW$6</f>
        <v>5.3322338041840528E-2</v>
      </c>
      <c r="AT48" s="3">
        <f t="shared" ca="1" si="4"/>
        <v>3458.3810284268702</v>
      </c>
    </row>
    <row r="49" spans="1:46" x14ac:dyDescent="0.25">
      <c r="A49" s="16">
        <v>6.9215930999999994E-2</v>
      </c>
      <c r="B49" s="16">
        <v>4.8614790000000001E-4</v>
      </c>
      <c r="C49" s="16">
        <v>2.5831899999999999E-5</v>
      </c>
      <c r="E49" s="28">
        <f ca="1">0.000001*0.0000478181*($I$4*Crysol!G49+$I$5*Crysol!I49)-$I$6</f>
        <v>3.8881084358721117E-4</v>
      </c>
      <c r="F49" s="3">
        <f t="shared" ca="1" si="0"/>
        <v>14.198540857424916</v>
      </c>
      <c r="K49" s="19">
        <v>6.9215930999999994E-2</v>
      </c>
      <c r="L49" s="19">
        <v>2.5312213999999999E-3</v>
      </c>
      <c r="M49" s="19">
        <v>2.671E-5</v>
      </c>
      <c r="O49" s="28">
        <f ca="1">0.000001*0.0000478181*($S$4*Crysol!G49+$S$5*Crysol!I49)-$S$6</f>
        <v>2.3125176533979573E-3</v>
      </c>
      <c r="P49" s="3">
        <f t="shared" ca="1" si="1"/>
        <v>67.044733669314567</v>
      </c>
      <c r="U49" s="21">
        <v>6.9215930999999994E-2</v>
      </c>
      <c r="V49" s="21">
        <v>1.09777916E-2</v>
      </c>
      <c r="W49" s="21">
        <v>3.0824999999999997E-5</v>
      </c>
      <c r="Y49" s="28">
        <f ca="1">0.000001*0.0000478181*($AC$4*Crysol!G49+$AC$5*Crysol!I49)-$AC$6</f>
        <v>1.0400749975165578E-2</v>
      </c>
      <c r="Z49" s="3">
        <f t="shared" ca="1" si="2"/>
        <v>350.43551513329407</v>
      </c>
      <c r="AE49" s="23">
        <v>6.9215930999999994E-2</v>
      </c>
      <c r="AF49" s="23">
        <v>2.77061015E-2</v>
      </c>
      <c r="AG49" s="23">
        <v>3.5843699999999997E-5</v>
      </c>
      <c r="AI49" s="28">
        <f ca="1">0.000001*0.0000478181*($AM$4*Crysol!G49+$AM$5*Crysol!I49)-$AM$6</f>
        <v>2.6349564119125583E-2</v>
      </c>
      <c r="AJ49" s="3">
        <f t="shared" ca="1" si="3"/>
        <v>1432.3127698607848</v>
      </c>
      <c r="AO49" s="25">
        <v>6.9215930999999994E-2</v>
      </c>
      <c r="AP49" s="25">
        <v>5.3014934100000001E-2</v>
      </c>
      <c r="AQ49" s="25">
        <v>4.7168900000000002E-5</v>
      </c>
      <c r="AS49" s="28">
        <f ca="1">0.000001*0.0000478181*($AW$4*Crysol!G49+$AW$5*Crysol!I49)-$AW$6</f>
        <v>4.9703854128014882E-2</v>
      </c>
      <c r="AT49" s="3">
        <f t="shared" ca="1" si="4"/>
        <v>4927.5137383627407</v>
      </c>
    </row>
    <row r="50" spans="1:46" x14ac:dyDescent="0.25">
      <c r="A50" s="16">
        <v>7.0398993800000004E-2</v>
      </c>
      <c r="B50" s="16">
        <v>4.8063240000000002E-4</v>
      </c>
      <c r="C50" s="16">
        <v>2.53781E-5</v>
      </c>
      <c r="E50" s="28">
        <f ca="1">0.000001*0.0000478181*($I$4*Crysol!G50+$I$5*Crysol!I50)-$I$6</f>
        <v>3.6572839091797269E-4</v>
      </c>
      <c r="F50" s="3">
        <f t="shared" ca="1" si="0"/>
        <v>20.499919464254781</v>
      </c>
      <c r="K50" s="19">
        <v>7.0398993800000004E-2</v>
      </c>
      <c r="L50" s="19">
        <v>2.4047296000000002E-3</v>
      </c>
      <c r="M50" s="19">
        <v>2.7123599999999999E-5</v>
      </c>
      <c r="O50" s="28">
        <f ca="1">0.000001*0.0000478181*($S$4*Crysol!G50+$S$5*Crysol!I50)-$S$6</f>
        <v>2.1734202053577296E-3</v>
      </c>
      <c r="P50" s="3">
        <f t="shared" ca="1" si="1"/>
        <v>72.726365103914205</v>
      </c>
      <c r="U50" s="21">
        <v>7.0398993800000004E-2</v>
      </c>
      <c r="V50" s="21">
        <v>1.0434878999999999E-2</v>
      </c>
      <c r="W50" s="21">
        <v>3.1593000000000001E-5</v>
      </c>
      <c r="Y50" s="28">
        <f ca="1">0.000001*0.0000478181*($AC$4*Crysol!G50+$AC$5*Crysol!I50)-$AC$6</f>
        <v>9.7767601306270584E-3</v>
      </c>
      <c r="Z50" s="3">
        <f t="shared" ca="1" si="2"/>
        <v>433.93726847597105</v>
      </c>
      <c r="AE50" s="23">
        <v>7.0398993800000004E-2</v>
      </c>
      <c r="AF50" s="23">
        <v>2.6213133699999999E-2</v>
      </c>
      <c r="AG50" s="23">
        <v>3.8164100000000003E-5</v>
      </c>
      <c r="AI50" s="28">
        <f ca="1">0.000001*0.0000478181*($AM$4*Crysol!G50+$AM$5*Crysol!I50)-$AM$6</f>
        <v>2.4769798830768255E-2</v>
      </c>
      <c r="AJ50" s="3">
        <f t="shared" ca="1" si="3"/>
        <v>1430.2901812350324</v>
      </c>
      <c r="AO50" s="25">
        <v>7.0398993800000004E-2</v>
      </c>
      <c r="AP50" s="25">
        <v>5.01809306E-2</v>
      </c>
      <c r="AQ50" s="25">
        <v>5.10467E-5</v>
      </c>
      <c r="AS50" s="28">
        <f ca="1">0.000001*0.0000478181*($AW$4*Crysol!G50+$AW$5*Crysol!I50)-$AW$6</f>
        <v>4.6722825800786551E-2</v>
      </c>
      <c r="AT50" s="3">
        <f t="shared" ca="1" si="4"/>
        <v>4589.2419832557089</v>
      </c>
    </row>
    <row r="51" spans="1:46" x14ac:dyDescent="0.25">
      <c r="A51" s="16">
        <v>7.1582049100000003E-2</v>
      </c>
      <c r="B51" s="16">
        <v>4.2153569999999998E-4</v>
      </c>
      <c r="C51" s="16">
        <v>2.59683E-5</v>
      </c>
      <c r="E51" s="28">
        <f ca="1">0.000001*0.0000478181*($I$4*Crysol!G51+$I$5*Crysol!I51)-$I$6</f>
        <v>3.5231460382054294E-4</v>
      </c>
      <c r="F51" s="3">
        <f t="shared" ca="1" si="0"/>
        <v>7.105422477113791</v>
      </c>
      <c r="K51" s="19">
        <v>7.1582049100000003E-2</v>
      </c>
      <c r="L51" s="19">
        <v>2.2741668E-3</v>
      </c>
      <c r="M51" s="19">
        <v>2.61505E-5</v>
      </c>
      <c r="O51" s="28">
        <f ca="1">0.000001*0.0000478181*($S$4*Crysol!G51+$S$5*Crysol!I51)-$S$6</f>
        <v>2.0927229716765339E-3</v>
      </c>
      <c r="P51" s="3">
        <f t="shared" ca="1" si="1"/>
        <v>48.142030878674596</v>
      </c>
      <c r="U51" s="21">
        <v>7.1582049100000003E-2</v>
      </c>
      <c r="V51" s="21">
        <v>9.8485936999999999E-3</v>
      </c>
      <c r="W51" s="21">
        <v>3.0673699999999997E-5</v>
      </c>
      <c r="Y51" s="28">
        <f ca="1">0.000001*0.0000478181*($AC$4*Crysol!G51+$AC$5*Crysol!I51)-$AC$6</f>
        <v>9.414919907450971E-3</v>
      </c>
      <c r="Z51" s="3">
        <f t="shared" ca="1" si="2"/>
        <v>199.89136080835166</v>
      </c>
      <c r="AE51" s="23">
        <v>7.1582049100000003E-2</v>
      </c>
      <c r="AF51" s="23">
        <v>2.4831535299999999E-2</v>
      </c>
      <c r="AG51" s="23">
        <v>3.5055699999999997E-5</v>
      </c>
      <c r="AI51" s="28">
        <f ca="1">0.000001*0.0000478181*($AM$4*Crysol!G51+$AM$5*Crysol!I51)-$AM$6</f>
        <v>2.3853835412695257E-2</v>
      </c>
      <c r="AJ51" s="3">
        <f t="shared" ca="1" si="3"/>
        <v>777.84639451659177</v>
      </c>
      <c r="AO51" s="25">
        <v>7.1582049100000003E-2</v>
      </c>
      <c r="AP51" s="25">
        <v>4.7539100100000002E-2</v>
      </c>
      <c r="AQ51" s="25">
        <v>4.3788400000000002E-5</v>
      </c>
      <c r="AS51" s="28">
        <f ca="1">0.000001*0.0000478181*($AW$4*Crysol!G51+$AW$5*Crysol!I51)-$AW$6</f>
        <v>4.4994482442719044E-2</v>
      </c>
      <c r="AT51" s="3">
        <f t="shared" ca="1" si="4"/>
        <v>3376.9678003697099</v>
      </c>
    </row>
    <row r="52" spans="1:46" x14ac:dyDescent="0.25">
      <c r="A52" s="16">
        <v>7.2765097000000001E-2</v>
      </c>
      <c r="B52" s="16">
        <v>4.281741E-4</v>
      </c>
      <c r="C52" s="16">
        <v>2.4502E-5</v>
      </c>
      <c r="E52" s="28">
        <f ca="1">0.000001*0.0000478181*($I$4*Crysol!G52+$I$5*Crysol!I52)-$I$6</f>
        <v>3.3890090062622778E-4</v>
      </c>
      <c r="F52" s="3">
        <f t="shared" ca="1" si="0"/>
        <v>13.275140540700933</v>
      </c>
      <c r="K52" s="19">
        <v>7.2765097000000001E-2</v>
      </c>
      <c r="L52" s="19">
        <v>2.1398782000000001E-3</v>
      </c>
      <c r="M52" s="19">
        <v>2.5597900000000001E-5</v>
      </c>
      <c r="O52" s="28">
        <f ca="1">0.000001*0.0000478181*($S$4*Crysol!G52+$S$5*Crysol!I52)-$S$6</f>
        <v>2.0120262427557908E-3</v>
      </c>
      <c r="P52" s="3">
        <f t="shared" ca="1" si="1"/>
        <v>24.946296824640694</v>
      </c>
      <c r="U52" s="21">
        <v>7.2765097000000001E-2</v>
      </c>
      <c r="V52" s="21">
        <v>9.3941996E-3</v>
      </c>
      <c r="W52" s="21">
        <v>2.8932300000000001E-5</v>
      </c>
      <c r="Y52" s="28">
        <f ca="1">0.000001*0.0000478181*($AC$4*Crysol!G52+$AC$5*Crysol!I52)-$AC$6</f>
        <v>9.0530819475821474E-3</v>
      </c>
      <c r="Z52" s="3">
        <f t="shared" ca="1" si="2"/>
        <v>139.00885594162651</v>
      </c>
      <c r="AE52" s="23">
        <v>7.2765097000000001E-2</v>
      </c>
      <c r="AF52" s="23">
        <v>2.3541405800000002E-2</v>
      </c>
      <c r="AG52" s="23">
        <v>3.4193000000000003E-5</v>
      </c>
      <c r="AI52" s="28">
        <f ca="1">0.000001*0.0000478181*($AM$4*Crysol!G52+$AM$5*Crysol!I52)-$AM$6</f>
        <v>2.2937877723964991E-2</v>
      </c>
      <c r="AJ52" s="3">
        <f t="shared" ca="1" si="3"/>
        <v>311.54482657893971</v>
      </c>
      <c r="AO52" s="25">
        <v>7.2765097000000001E-2</v>
      </c>
      <c r="AP52" s="25">
        <v>4.5118976399999997E-2</v>
      </c>
      <c r="AQ52" s="25">
        <v>4.3020199999999999E-5</v>
      </c>
      <c r="AS52" s="28">
        <f ca="1">0.000001*0.0000478181*($AW$4*Crysol!G52+$AW$5*Crysol!I52)-$AW$6</f>
        <v>4.3266149895423309E-2</v>
      </c>
      <c r="AT52" s="3">
        <f t="shared" ca="1" si="4"/>
        <v>1854.9177588159057</v>
      </c>
    </row>
    <row r="53" spans="1:46" x14ac:dyDescent="0.25">
      <c r="A53" s="16">
        <v>7.3948137499999997E-2</v>
      </c>
      <c r="B53" s="16">
        <v>4.072177E-4</v>
      </c>
      <c r="C53" s="16">
        <v>2.3879E-5</v>
      </c>
      <c r="E53" s="28">
        <f ca="1">0.000001*0.0000478181*($I$4*Crysol!G53+$I$5*Crysol!I53)-$I$6</f>
        <v>3.2548728133502744E-4</v>
      </c>
      <c r="F53" s="3">
        <f t="shared" ca="1" si="0"/>
        <v>11.714808027203762</v>
      </c>
      <c r="K53" s="19">
        <v>7.3948137499999997E-2</v>
      </c>
      <c r="L53" s="19">
        <v>2.0230479999999999E-3</v>
      </c>
      <c r="M53" s="19">
        <v>2.4595599999999999E-5</v>
      </c>
      <c r="O53" s="28">
        <f ca="1">0.000001*0.0000478181*($S$4*Crysol!G53+$S$5*Crysol!I53)-$S$6</f>
        <v>1.931330018595501E-3</v>
      </c>
      <c r="P53" s="3">
        <f t="shared" ca="1" si="1"/>
        <v>13.905740892473521</v>
      </c>
      <c r="U53" s="21">
        <v>7.3948137499999997E-2</v>
      </c>
      <c r="V53" s="21">
        <v>8.9207524000000007E-3</v>
      </c>
      <c r="W53" s="21">
        <v>2.90741E-5</v>
      </c>
      <c r="Y53" s="28">
        <f ca="1">0.000001*0.0000478181*($AC$4*Crysol!G53+$AC$5*Crysol!I53)-$AC$6</f>
        <v>8.6912462510205842E-3</v>
      </c>
      <c r="Z53" s="3">
        <f t="shared" ca="1" si="2"/>
        <v>62.312631444849657</v>
      </c>
      <c r="AE53" s="23">
        <v>7.3948137499999997E-2</v>
      </c>
      <c r="AF53" s="23">
        <v>2.25044098E-2</v>
      </c>
      <c r="AG53" s="23">
        <v>3.2174500000000002E-5</v>
      </c>
      <c r="AI53" s="28">
        <f ca="1">0.000001*0.0000478181*($AM$4*Crysol!G53+$AM$5*Crysol!I53)-$AM$6</f>
        <v>2.2021925764577472E-2</v>
      </c>
      <c r="AJ53" s="3">
        <f t="shared" ca="1" si="3"/>
        <v>224.87557277678317</v>
      </c>
      <c r="AO53" s="25">
        <v>7.3948137499999997E-2</v>
      </c>
      <c r="AP53" s="25">
        <v>4.29585278E-2</v>
      </c>
      <c r="AQ53" s="25">
        <v>3.9394000000000003E-5</v>
      </c>
      <c r="AS53" s="28">
        <f ca="1">0.000001*0.0000478181*($AW$4*Crysol!G53+$AW$5*Crysol!I53)-$AW$6</f>
        <v>4.1537828158899358E-2</v>
      </c>
      <c r="AT53" s="3">
        <f t="shared" ca="1" si="4"/>
        <v>1300.6018887209236</v>
      </c>
    </row>
    <row r="54" spans="1:46" x14ac:dyDescent="0.25">
      <c r="A54" s="16">
        <v>7.5131177899999999E-2</v>
      </c>
      <c r="B54" s="16">
        <v>3.6550599999999998E-4</v>
      </c>
      <c r="C54" s="16">
        <v>2.43025E-5</v>
      </c>
      <c r="E54" s="28">
        <f ca="1">0.000001*0.0000478181*($I$4*Crysol!G54+$I$5*Crysol!I54)-$I$6</f>
        <v>3.1207366317765277E-4</v>
      </c>
      <c r="F54" s="3">
        <f t="shared" ca="1" si="0"/>
        <v>4.8339976246386609</v>
      </c>
      <c r="K54" s="19">
        <v>7.5131177899999999E-2</v>
      </c>
      <c r="L54" s="19">
        <v>1.9504371E-3</v>
      </c>
      <c r="M54" s="19">
        <v>2.5388299999999999E-5</v>
      </c>
      <c r="O54" s="28">
        <f ca="1">0.000001*0.0000478181*($S$4*Crysol!G54+$S$5*Crysol!I54)-$S$6</f>
        <v>1.8506338012562974E-3</v>
      </c>
      <c r="P54" s="3">
        <f t="shared" ca="1" si="1"/>
        <v>15.453346729304586</v>
      </c>
      <c r="U54" s="21">
        <v>7.5131177899999999E-2</v>
      </c>
      <c r="V54" s="21">
        <v>8.4785176000000007E-3</v>
      </c>
      <c r="W54" s="21">
        <v>2.7716799999999999E-5</v>
      </c>
      <c r="Y54" s="28">
        <f ca="1">0.000001*0.0000478181*($AC$4*Crysol!G54+$AC$5*Crysol!I54)-$AC$6</f>
        <v>8.3294105850442498E-3</v>
      </c>
      <c r="Z54" s="3">
        <f t="shared" ca="1" si="2"/>
        <v>28.94076293695073</v>
      </c>
      <c r="AE54" s="23">
        <v>7.5131177899999999E-2</v>
      </c>
      <c r="AF54" s="23">
        <v>2.14293264E-2</v>
      </c>
      <c r="AG54" s="23">
        <v>3.2168700000000003E-5</v>
      </c>
      <c r="AI54" s="28">
        <f ca="1">0.000001*0.0000478181*($AM$4*Crysol!G54+$AM$5*Crysol!I54)-$AM$6</f>
        <v>2.1105973882613493E-2</v>
      </c>
      <c r="AJ54" s="3">
        <f t="shared" ca="1" si="3"/>
        <v>101.03816999163078</v>
      </c>
      <c r="AO54" s="25">
        <v>7.5131177899999999E-2</v>
      </c>
      <c r="AP54" s="25">
        <v>4.0952976799999999E-2</v>
      </c>
      <c r="AQ54" s="25">
        <v>4.0558900000000002E-5</v>
      </c>
      <c r="AS54" s="28">
        <f ca="1">0.000001*0.0000478181*($AW$4*Crysol!G54+$AW$5*Crysol!I54)-$AW$6</f>
        <v>3.98095065684669E-2</v>
      </c>
      <c r="AT54" s="3">
        <f t="shared" ca="1" si="4"/>
        <v>794.83574521773119</v>
      </c>
    </row>
    <row r="55" spans="1:46" x14ac:dyDescent="0.25">
      <c r="A55" s="15">
        <v>7.6314203400000002E-2</v>
      </c>
      <c r="B55" s="15">
        <v>4.3293230000000002E-4</v>
      </c>
      <c r="C55" s="15">
        <v>2.43952E-5</v>
      </c>
      <c r="E55" s="28">
        <f ca="1">0.000001*0.0000478181*($I$4*Crysol!G55+$I$5*Crysol!I55)-$I$6</f>
        <v>2.9866021396033335E-4</v>
      </c>
      <c r="F55" s="3">
        <f t="shared" ca="1" si="0"/>
        <v>30.294424478382695</v>
      </c>
      <c r="K55" s="18">
        <v>7.6314203400000002E-2</v>
      </c>
      <c r="L55" s="18">
        <v>1.8532488999999999E-3</v>
      </c>
      <c r="M55" s="18">
        <v>2.5021500000000001E-5</v>
      </c>
      <c r="O55" s="28">
        <f ca="1">0.000001*0.0000478181*($S$4*Crysol!G55+$S$5*Crysol!I55)-$S$6</f>
        <v>1.7699386002590872E-3</v>
      </c>
      <c r="P55" s="3">
        <f t="shared" ca="1" si="1"/>
        <v>11.085893732326547</v>
      </c>
      <c r="U55" s="20">
        <v>7.6314203400000002E-2</v>
      </c>
      <c r="V55" s="20">
        <v>8.1278328E-3</v>
      </c>
      <c r="W55" s="20">
        <v>2.80126E-5</v>
      </c>
      <c r="Y55" s="28">
        <f ca="1">0.000001*0.0000478181*($AC$4*Crysol!G55+$AC$5*Crysol!I55)-$AC$6</f>
        <v>7.9675794762676735E-3</v>
      </c>
      <c r="Z55" s="3">
        <f t="shared" ca="1" si="2"/>
        <v>32.727079520659331</v>
      </c>
      <c r="AE55" s="22">
        <v>7.6314203400000002E-2</v>
      </c>
      <c r="AF55" s="22">
        <v>2.04357337E-2</v>
      </c>
      <c r="AG55" s="22">
        <v>3.2330599999999998E-5</v>
      </c>
      <c r="AI55" s="28">
        <f ca="1">0.000001*0.0000478181*($AM$4*Crysol!G55+$AM$5*Crysol!I55)-$AM$6</f>
        <v>2.0190033536758547E-2</v>
      </c>
      <c r="AJ55" s="3">
        <f t="shared" ca="1" si="3"/>
        <v>57.75417189979359</v>
      </c>
      <c r="AO55" s="24">
        <v>7.6314203400000002E-2</v>
      </c>
      <c r="AP55" s="24">
        <v>3.9053641299999997E-2</v>
      </c>
      <c r="AQ55" s="24">
        <v>3.8288799999999998E-5</v>
      </c>
      <c r="AS55" s="28">
        <f ca="1">0.000001*0.0000478181*($AW$4*Crysol!G55+$AW$5*Crysol!I55)-$AW$6</f>
        <v>3.8081206745669498E-2</v>
      </c>
      <c r="AT55" s="3">
        <f t="shared" ca="1" si="4"/>
        <v>645.02604986917424</v>
      </c>
    </row>
    <row r="56" spans="1:46" x14ac:dyDescent="0.25">
      <c r="A56" s="15">
        <v>7.7497229000000001E-2</v>
      </c>
      <c r="B56" s="15">
        <v>3.3261340000000002E-4</v>
      </c>
      <c r="C56" s="15">
        <v>2.3766099999999999E-5</v>
      </c>
      <c r="E56" s="28">
        <f ca="1">0.000001*0.0000478181*($I$4*Crysol!G56+$I$5*Crysol!I56)-$I$6</f>
        <v>2.8524676360918826E-4</v>
      </c>
      <c r="F56" s="3">
        <f t="shared" ca="1" si="0"/>
        <v>3.9721830229504884</v>
      </c>
      <c r="K56" s="18">
        <v>7.7497229000000001E-2</v>
      </c>
      <c r="L56" s="18">
        <v>1.8148731999999999E-3</v>
      </c>
      <c r="M56" s="18">
        <v>2.4524200000000001E-5</v>
      </c>
      <c r="O56" s="28">
        <f ca="1">0.000001*0.0000478181*($S$4*Crysol!G56+$S$5*Crysol!I56)-$S$6</f>
        <v>1.6892433924407908E-3</v>
      </c>
      <c r="P56" s="3">
        <f t="shared" ca="1" si="1"/>
        <v>26.241925038454536</v>
      </c>
      <c r="U56" s="20">
        <v>7.7497229000000001E-2</v>
      </c>
      <c r="V56" s="20">
        <v>7.8089748999999996E-3</v>
      </c>
      <c r="W56" s="20">
        <v>2.7174100000000001E-5</v>
      </c>
      <c r="Y56" s="28">
        <f ca="1">0.000001*0.0000478181*($AC$4*Crysol!G56+$AC$5*Crysol!I56)-$AC$6</f>
        <v>7.6057483369058668E-3</v>
      </c>
      <c r="Z56" s="3">
        <f t="shared" ca="1" si="2"/>
        <v>55.930745311234894</v>
      </c>
      <c r="AE56" s="22">
        <v>7.7497229000000001E-2</v>
      </c>
      <c r="AF56" s="22">
        <v>1.9545927599999999E-2</v>
      </c>
      <c r="AG56" s="22">
        <v>3.00736E-5</v>
      </c>
      <c r="AI56" s="28">
        <f ca="1">0.000001*0.0000478181*($AM$4*Crysol!G56+$AM$5*Crysol!I56)-$AM$6</f>
        <v>1.9274093113480051E-2</v>
      </c>
      <c r="AJ56" s="3">
        <f t="shared" ca="1" si="3"/>
        <v>81.703049790595415</v>
      </c>
      <c r="AO56" s="24">
        <v>7.7497229000000001E-2</v>
      </c>
      <c r="AP56" s="24">
        <v>3.7368942099999997E-2</v>
      </c>
      <c r="AQ56" s="24">
        <v>3.7645299999999997E-5</v>
      </c>
      <c r="AS56" s="28">
        <f ca="1">0.000001*0.0000478181*($AW$4*Crysol!G56+$AW$5*Crysol!I56)-$AW$6</f>
        <v>3.6352906776780616E-2</v>
      </c>
      <c r="AT56" s="3">
        <f t="shared" ca="1" si="4"/>
        <v>728.44386279982814</v>
      </c>
    </row>
    <row r="57" spans="1:46" x14ac:dyDescent="0.25">
      <c r="A57" s="15">
        <v>7.8680247100000003E-2</v>
      </c>
      <c r="B57" s="15">
        <v>3.6331710000000003E-4</v>
      </c>
      <c r="C57" s="15">
        <v>2.4052800000000001E-5</v>
      </c>
      <c r="E57" s="28">
        <f ca="1">0.000001*0.0000478181*($I$4*Crysol!G57+$I$5*Crysol!I57)-$I$6</f>
        <v>2.718333982949835E-4</v>
      </c>
      <c r="F57" s="3">
        <f t="shared" ca="1" si="0"/>
        <v>14.466257059290445</v>
      </c>
      <c r="K57" s="18">
        <v>7.8680247100000003E-2</v>
      </c>
      <c r="L57" s="18">
        <v>1.7559190000000001E-3</v>
      </c>
      <c r="M57" s="18">
        <v>2.4859799999999999E-5</v>
      </c>
      <c r="O57" s="28">
        <f ca="1">0.000001*0.0000478181*($S$4*Crysol!G57+$S$5*Crysol!I57)-$S$6</f>
        <v>1.6085486962040335E-3</v>
      </c>
      <c r="P57" s="3">
        <f t="shared" ca="1" si="1"/>
        <v>35.141856164638675</v>
      </c>
      <c r="U57" s="20">
        <v>7.8680247100000003E-2</v>
      </c>
      <c r="V57" s="20">
        <v>7.5008803999999998E-3</v>
      </c>
      <c r="W57" s="20">
        <v>2.7707100000000001E-5</v>
      </c>
      <c r="Y57" s="28">
        <f ca="1">0.000001*0.0000478181*($AC$4*Crysol!G57+$AC$5*Crysol!I57)-$AC$6</f>
        <v>7.2439194914365509E-3</v>
      </c>
      <c r="Z57" s="3">
        <f t="shared" ca="1" si="2"/>
        <v>86.010599362438754</v>
      </c>
      <c r="AE57" s="22">
        <v>7.8680247100000003E-2</v>
      </c>
      <c r="AF57" s="22">
        <v>1.8742117999999999E-2</v>
      </c>
      <c r="AG57" s="22">
        <v>3.0491300000000001E-5</v>
      </c>
      <c r="AI57" s="28">
        <f ca="1">0.000001*0.0000478181*($AM$4*Crysol!G57+$AM$5*Crysol!I57)-$AM$6</f>
        <v>1.8358158496967838E-2</v>
      </c>
      <c r="AJ57" s="3">
        <f t="shared" ca="1" si="3"/>
        <v>158.56924554174327</v>
      </c>
      <c r="AO57" s="24">
        <v>7.8680247100000003E-2</v>
      </c>
      <c r="AP57" s="24">
        <v>3.5902257999999999E-2</v>
      </c>
      <c r="AQ57" s="24">
        <v>3.6285200000000003E-5</v>
      </c>
      <c r="AS57" s="28">
        <f ca="1">0.000001*0.0000478181*($AW$4*Crysol!G57+$AW$5*Crysol!I57)-$AW$6</f>
        <v>3.4624617764754999E-2</v>
      </c>
      <c r="AT57" s="3">
        <f t="shared" ca="1" si="4"/>
        <v>1239.8185152390217</v>
      </c>
    </row>
    <row r="58" spans="1:46" x14ac:dyDescent="0.25">
      <c r="A58" s="15">
        <v>7.9863257699999995E-2</v>
      </c>
      <c r="B58" s="15">
        <v>3.198861E-4</v>
      </c>
      <c r="C58" s="15">
        <v>2.36336E-5</v>
      </c>
      <c r="E58" s="28">
        <f ca="1">0.000001*0.0000478181*($I$4*Crysol!G58+$I$5*Crysol!I58)-$I$6</f>
        <v>2.5842011801771955E-4</v>
      </c>
      <c r="F58" s="3">
        <f t="shared" ca="1" si="0"/>
        <v>6.7640979360300753</v>
      </c>
      <c r="K58" s="18">
        <v>7.9863257699999995E-2</v>
      </c>
      <c r="L58" s="18">
        <v>1.6746491999999999E-3</v>
      </c>
      <c r="M58" s="18">
        <v>2.4203099999999999E-5</v>
      </c>
      <c r="O58" s="28">
        <f ca="1">0.000001*0.0000478181*($S$4*Crysol!G58+$S$5*Crysol!I58)-$S$6</f>
        <v>1.5278545115488184E-3</v>
      </c>
      <c r="P58" s="3">
        <f t="shared" ca="1" si="1"/>
        <v>36.785671883340875</v>
      </c>
      <c r="U58" s="20">
        <v>7.9863257699999995E-2</v>
      </c>
      <c r="V58" s="20">
        <v>7.2435130999999996E-3</v>
      </c>
      <c r="W58" s="20">
        <v>2.7058699999999999E-5</v>
      </c>
      <c r="Y58" s="28">
        <f ca="1">0.000001*0.0000478181*($AC$4*Crysol!G58+$AC$5*Crysol!I58)-$AC$6</f>
        <v>6.8820929398597389E-3</v>
      </c>
      <c r="Z58" s="3">
        <f t="shared" ca="1" si="2"/>
        <v>178.40659014071346</v>
      </c>
      <c r="AE58" s="22">
        <v>7.9863257699999995E-2</v>
      </c>
      <c r="AF58" s="22">
        <v>1.8029181299999999E-2</v>
      </c>
      <c r="AG58" s="22">
        <v>3.10456E-5</v>
      </c>
      <c r="AI58" s="28">
        <f ca="1">0.000001*0.0000478181*($AM$4*Crysol!G58+$AM$5*Crysol!I58)-$AM$6</f>
        <v>1.7442229687221936E-2</v>
      </c>
      <c r="AJ58" s="3">
        <f t="shared" ca="1" si="3"/>
        <v>357.44109783791976</v>
      </c>
      <c r="AO58" s="24">
        <v>7.9863257699999995E-2</v>
      </c>
      <c r="AP58" s="24">
        <v>3.4465532700000003E-2</v>
      </c>
      <c r="AQ58" s="24">
        <v>3.7597600000000001E-5</v>
      </c>
      <c r="AS58" s="28">
        <f ca="1">0.000001*0.0000478181*($AW$4*Crysol!G58+$AW$5*Crysol!I58)-$AW$6</f>
        <v>3.2896339709592708E-2</v>
      </c>
      <c r="AT58" s="3">
        <f t="shared" ca="1" si="4"/>
        <v>1741.9371151541802</v>
      </c>
    </row>
    <row r="59" spans="1:46" x14ac:dyDescent="0.25">
      <c r="A59" s="15">
        <v>8.1046253400000004E-2</v>
      </c>
      <c r="B59" s="15">
        <v>3.120547E-4</v>
      </c>
      <c r="C59" s="15">
        <v>2.3331000000000001E-5</v>
      </c>
      <c r="E59" s="28">
        <f ca="1">0.000001*0.0000478181*($I$4*Crysol!G59+$I$5*Crysol!I59)-$I$6</f>
        <v>2.5319622358004371E-4</v>
      </c>
      <c r="F59" s="3">
        <f t="shared" ca="1" si="0"/>
        <v>6.3643099857636347</v>
      </c>
      <c r="K59" s="18">
        <v>8.1046253400000004E-2</v>
      </c>
      <c r="L59" s="18">
        <v>1.6176892999999999E-3</v>
      </c>
      <c r="M59" s="18">
        <v>2.4364900000000001E-5</v>
      </c>
      <c r="O59" s="28">
        <f ca="1">0.000001*0.0000478181*($S$4*Crysol!G59+$S$5*Crysol!I59)-$S$6</f>
        <v>1.4966019109736968E-3</v>
      </c>
      <c r="P59" s="3">
        <f t="shared" ca="1" si="1"/>
        <v>24.698385385158598</v>
      </c>
      <c r="U59" s="20">
        <v>8.1046253400000004E-2</v>
      </c>
      <c r="V59" s="20">
        <v>6.9264621E-3</v>
      </c>
      <c r="W59" s="20">
        <v>2.65709E-5</v>
      </c>
      <c r="Y59" s="28">
        <f ca="1">0.000001*0.0000478181*($AC$4*Crysol!G59+$AC$5*Crysol!I59)-$AC$6</f>
        <v>6.742173213075125E-3</v>
      </c>
      <c r="Z59" s="3">
        <f t="shared" ca="1" si="2"/>
        <v>48.104506553957954</v>
      </c>
      <c r="AE59" s="22">
        <v>8.1046253400000004E-2</v>
      </c>
      <c r="AF59" s="22">
        <v>1.7354497699999999E-2</v>
      </c>
      <c r="AG59" s="22">
        <v>2.9427399999999999E-5</v>
      </c>
      <c r="AI59" s="28">
        <f ca="1">0.000001*0.0000478181*($AM$4*Crysol!G59+$AM$5*Crysol!I59)-$AM$6</f>
        <v>1.7088182378804006E-2</v>
      </c>
      <c r="AJ59" s="3">
        <f t="shared" ca="1" si="3"/>
        <v>81.900870800203094</v>
      </c>
      <c r="AO59" s="24">
        <v>8.1046253400000004E-2</v>
      </c>
      <c r="AP59" s="24">
        <v>3.3286180300000003E-2</v>
      </c>
      <c r="AQ59" s="24">
        <v>3.4646E-5</v>
      </c>
      <c r="AS59" s="28">
        <f ca="1">0.000001*0.0000478181*($AW$4*Crysol!G59+$AW$5*Crysol!I59)-$AW$6</f>
        <v>3.2228394042948541E-2</v>
      </c>
      <c r="AT59" s="3">
        <f t="shared" ca="1" si="4"/>
        <v>932.15823037954908</v>
      </c>
    </row>
    <row r="60" spans="1:46" x14ac:dyDescent="0.25">
      <c r="A60" s="15">
        <v>8.2229249200000007E-2</v>
      </c>
      <c r="B60" s="15">
        <v>3.4111489999999998E-4</v>
      </c>
      <c r="C60" s="15">
        <v>2.2813E-5</v>
      </c>
      <c r="E60" s="28">
        <f ca="1">0.000001*0.0000478181*($I$4*Crysol!G60+$I$5*Crysol!I60)-$I$6</f>
        <v>2.4904263580678948E-4</v>
      </c>
      <c r="F60" s="3">
        <f t="shared" ca="1" si="0"/>
        <v>16.288940821626451</v>
      </c>
      <c r="K60" s="18">
        <v>8.2229249200000007E-2</v>
      </c>
      <c r="L60" s="18">
        <v>1.5710375999999999E-3</v>
      </c>
      <c r="M60" s="18">
        <v>2.3482700000000001E-5</v>
      </c>
      <c r="O60" s="28">
        <f ca="1">0.000001*0.0000478181*($S$4*Crysol!G60+$S$5*Crysol!I60)-$S$6</f>
        <v>1.4718110478259393E-3</v>
      </c>
      <c r="P60" s="3">
        <f t="shared" ca="1" si="1"/>
        <v>17.854995399346684</v>
      </c>
      <c r="U60" s="20">
        <v>8.2229249200000007E-2</v>
      </c>
      <c r="V60" s="20">
        <v>6.7404066000000002E-3</v>
      </c>
      <c r="W60" s="20">
        <v>2.6290000000000001E-5</v>
      </c>
      <c r="Y60" s="28">
        <f ca="1">0.000001*0.0000478181*($AC$4*Crysol!G60+$AC$5*Crysol!I60)-$AC$6</f>
        <v>6.6312554629016631E-3</v>
      </c>
      <c r="Z60" s="3">
        <f t="shared" ca="1" si="2"/>
        <v>17.23754276279681</v>
      </c>
      <c r="AE60" s="22">
        <v>8.2229249200000007E-2</v>
      </c>
      <c r="AF60" s="22">
        <v>1.6914764400000001E-2</v>
      </c>
      <c r="AG60" s="22">
        <v>2.9254000000000001E-5</v>
      </c>
      <c r="AI60" s="28">
        <f ca="1">0.000001*0.0000478181*($AM$4*Crysol!G60+$AM$5*Crysol!I60)-$AM$6</f>
        <v>1.680756982962062E-2</v>
      </c>
      <c r="AJ60" s="3">
        <f t="shared" ca="1" si="3"/>
        <v>13.426878590868174</v>
      </c>
      <c r="AO60" s="24">
        <v>8.2229249200000007E-2</v>
      </c>
      <c r="AP60" s="24">
        <v>3.2228641199999998E-2</v>
      </c>
      <c r="AQ60" s="24">
        <v>3.3132600000000002E-5</v>
      </c>
      <c r="AS60" s="28">
        <f ca="1">0.000001*0.0000478181*($AW$4*Crysol!G60+$AW$5*Crysol!I60)-$AW$6</f>
        <v>3.1699027869758187E-2</v>
      </c>
      <c r="AT60" s="3">
        <f t="shared" ca="1" si="4"/>
        <v>255.50934019172962</v>
      </c>
    </row>
    <row r="61" spans="1:46" x14ac:dyDescent="0.25">
      <c r="A61" s="15">
        <v>8.34122375E-2</v>
      </c>
      <c r="B61" s="15">
        <v>3.2791089999999998E-4</v>
      </c>
      <c r="C61" s="15">
        <v>2.2980699999999998E-5</v>
      </c>
      <c r="E61" s="28">
        <f ca="1">0.000001*0.0000478181*($I$4*Crysol!G61+$I$5*Crysol!I61)-$I$6</f>
        <v>2.4488907436660275E-4</v>
      </c>
      <c r="F61" s="3">
        <f t="shared" ca="1" si="0"/>
        <v>13.051428597891841</v>
      </c>
      <c r="K61" s="18">
        <v>8.34122375E-2</v>
      </c>
      <c r="L61" s="18">
        <v>1.4833194E-3</v>
      </c>
      <c r="M61" s="18">
        <v>2.34915E-5</v>
      </c>
      <c r="O61" s="28">
        <f ca="1">0.000001*0.0000478181*($S$4*Crysol!G61+$S$5*Crysol!I61)-$S$6</f>
        <v>1.4470203418482019E-3</v>
      </c>
      <c r="P61" s="3">
        <f t="shared" ca="1" si="1"/>
        <v>2.3876420338488109</v>
      </c>
      <c r="U61" s="20">
        <v>8.34122375E-2</v>
      </c>
      <c r="V61" s="20">
        <v>6.5013748000000001E-3</v>
      </c>
      <c r="W61" s="20">
        <v>2.56238E-5</v>
      </c>
      <c r="Y61" s="28">
        <f ca="1">0.000001*0.0000478181*($AC$4*Crysol!G61+$AC$5*Crysol!I61)-$AC$6</f>
        <v>6.5203384159286072E-3</v>
      </c>
      <c r="Z61" s="3">
        <f t="shared" ca="1" si="2"/>
        <v>0.54771575063250455</v>
      </c>
      <c r="AE61" s="22">
        <v>8.34122375E-2</v>
      </c>
      <c r="AF61" s="22">
        <v>1.63723845E-2</v>
      </c>
      <c r="AG61" s="22">
        <v>2.8619099999999998E-5</v>
      </c>
      <c r="AI61" s="28">
        <f ca="1">0.000001*0.0000478181*($AM$4*Crysol!G61+$AM$5*Crysol!I61)-$AM$6</f>
        <v>1.6526959059474926E-2</v>
      </c>
      <c r="AJ61" s="3">
        <f t="shared" ca="1" si="3"/>
        <v>29.171857983761363</v>
      </c>
      <c r="AO61" s="24">
        <v>8.34122375E-2</v>
      </c>
      <c r="AP61" s="24">
        <v>3.1270302799999997E-2</v>
      </c>
      <c r="AQ61" s="24">
        <v>3.3132000000000001E-5</v>
      </c>
      <c r="AS61" s="28">
        <f ca="1">0.000001*0.0000478181*($AW$4*Crysol!G61+$AW$5*Crysol!I61)-$AW$6</f>
        <v>3.1169665052662845E-2</v>
      </c>
      <c r="AT61" s="3">
        <f t="shared" ca="1" si="4"/>
        <v>9.2262774119611031</v>
      </c>
    </row>
    <row r="62" spans="1:46" x14ac:dyDescent="0.25">
      <c r="A62" s="15">
        <v>8.4595225800000007E-2</v>
      </c>
      <c r="B62" s="15">
        <v>3.1726779999999998E-4</v>
      </c>
      <c r="C62" s="15">
        <v>2.2802700000000001E-5</v>
      </c>
      <c r="E62" s="28">
        <f ca="1">0.000001*0.0000478181*($I$4*Crysol!G62+$I$5*Crysol!I62)-$I$6</f>
        <v>2.4073551292641603E-4</v>
      </c>
      <c r="F62" s="3">
        <f t="shared" ca="1" si="0"/>
        <v>11.264627542419413</v>
      </c>
      <c r="K62" s="18">
        <v>8.4595225800000007E-2</v>
      </c>
      <c r="L62" s="18">
        <v>1.4894357999999999E-3</v>
      </c>
      <c r="M62" s="18">
        <v>2.33971E-5</v>
      </c>
      <c r="O62" s="28">
        <f ca="1">0.000001*0.0000478181*($S$4*Crysol!G62+$S$5*Crysol!I62)-$S$6</f>
        <v>1.4222296358704645E-3</v>
      </c>
      <c r="P62" s="3">
        <f t="shared" ca="1" si="1"/>
        <v>8.2507637907787679</v>
      </c>
      <c r="U62" s="20">
        <v>8.4595225800000007E-2</v>
      </c>
      <c r="V62" s="20">
        <v>6.3330032999999999E-3</v>
      </c>
      <c r="W62" s="20">
        <v>2.5604000000000001E-5</v>
      </c>
      <c r="Y62" s="28">
        <f ca="1">0.000001*0.0000478181*($AC$4*Crysol!G62+$AC$5*Crysol!I62)-$AC$6</f>
        <v>6.4094213689555495E-3</v>
      </c>
      <c r="Z62" s="3">
        <f t="shared" ca="1" si="2"/>
        <v>8.9079235498433604</v>
      </c>
      <c r="AE62" s="22">
        <v>8.4595225800000007E-2</v>
      </c>
      <c r="AF62" s="22">
        <v>1.5949433700000001E-2</v>
      </c>
      <c r="AG62" s="22">
        <v>2.8785600000000001E-5</v>
      </c>
      <c r="AI62" s="28">
        <f ca="1">0.000001*0.0000478181*($AM$4*Crysol!G62+$AM$5*Crysol!I62)-$AM$6</f>
        <v>1.6246348289329228E-2</v>
      </c>
      <c r="AJ62" s="3">
        <f t="shared" ca="1" si="3"/>
        <v>106.39286481567268</v>
      </c>
      <c r="AO62" s="24">
        <v>8.4595225800000007E-2</v>
      </c>
      <c r="AP62" s="24">
        <v>3.0367516000000001E-2</v>
      </c>
      <c r="AQ62" s="24">
        <v>3.5505E-5</v>
      </c>
      <c r="AS62" s="28">
        <f ca="1">0.000001*0.0000478181*($AW$4*Crysol!G62+$AW$5*Crysol!I62)-$AW$6</f>
        <v>3.0640302235567501E-2</v>
      </c>
      <c r="AT62" s="3">
        <f t="shared" ca="1" si="4"/>
        <v>59.029060522020096</v>
      </c>
    </row>
    <row r="63" spans="1:46" x14ac:dyDescent="0.25">
      <c r="A63" s="15">
        <v>8.5778199099999994E-2</v>
      </c>
      <c r="B63" s="15">
        <v>2.8672490000000001E-4</v>
      </c>
      <c r="C63" s="15">
        <v>2.2975700000000001E-5</v>
      </c>
      <c r="E63" s="28">
        <f ca="1">0.000001*0.0000478181*($I$4*Crysol!G63+$I$5*Crysol!I63)-$I$6</f>
        <v>2.365820041523644E-4</v>
      </c>
      <c r="F63" s="3">
        <f t="shared" ca="1" si="0"/>
        <v>4.76300809437822</v>
      </c>
      <c r="K63" s="18">
        <v>8.5778199099999994E-2</v>
      </c>
      <c r="L63" s="18">
        <v>1.4824325000000001E-3</v>
      </c>
      <c r="M63" s="18">
        <v>2.37554E-5</v>
      </c>
      <c r="O63" s="28">
        <f ca="1">0.000001*0.0000478181*($S$4*Crysol!G63+$S$5*Crysol!I63)-$S$6</f>
        <v>1.3974392442327674E-3</v>
      </c>
      <c r="P63" s="3">
        <f t="shared" ca="1" si="1"/>
        <v>12.80100998307125</v>
      </c>
      <c r="U63" s="20">
        <v>8.5778199099999994E-2</v>
      </c>
      <c r="V63" s="20">
        <v>6.2312189999999996E-3</v>
      </c>
      <c r="W63" s="20">
        <v>2.62897E-5</v>
      </c>
      <c r="Y63" s="28">
        <f ca="1">0.000001*0.0000478181*($AC$4*Crysol!G63+$AC$5*Crysol!I63)-$AC$6</f>
        <v>6.2985057283833062E-3</v>
      </c>
      <c r="Z63" s="3">
        <f t="shared" ca="1" si="2"/>
        <v>6.5506977961476043</v>
      </c>
      <c r="AE63" s="22">
        <v>8.5778199099999994E-2</v>
      </c>
      <c r="AF63" s="22">
        <v>1.55825978E-2</v>
      </c>
      <c r="AG63" s="22">
        <v>2.7982200000000001E-5</v>
      </c>
      <c r="AI63" s="28">
        <f ca="1">0.000001*0.0000478181*($AM$4*Crysol!G63+$AM$5*Crysol!I63)-$AM$6</f>
        <v>1.5965741077258927E-2</v>
      </c>
      <c r="AJ63" s="3">
        <f t="shared" ca="1" si="3"/>
        <v>187.48162396658529</v>
      </c>
      <c r="AO63" s="24">
        <v>8.5778199099999994E-2</v>
      </c>
      <c r="AP63" s="24">
        <v>2.9729690400000001E-2</v>
      </c>
      <c r="AQ63" s="24">
        <v>3.2249699999999997E-5</v>
      </c>
      <c r="AS63" s="28">
        <f ca="1">0.000001*0.0000478181*($AW$4*Crysol!G63+$AW$5*Crysol!I63)-$AW$6</f>
        <v>3.0110946130662179E-2</v>
      </c>
      <c r="AT63" s="3">
        <f t="shared" ca="1" si="4"/>
        <v>139.75952069889811</v>
      </c>
    </row>
    <row r="64" spans="1:46" x14ac:dyDescent="0.25">
      <c r="A64" s="15">
        <v>8.6961165100000001E-2</v>
      </c>
      <c r="B64" s="15">
        <v>2.8256880000000002E-4</v>
      </c>
      <c r="C64" s="15">
        <v>2.26277E-5</v>
      </c>
      <c r="E64" s="28">
        <f ca="1">0.000001*0.0000478181*($I$4*Crysol!G64+$I$5*Crysol!I64)-$I$6</f>
        <v>2.3242852100916514E-4</v>
      </c>
      <c r="F64" s="3">
        <f t="shared" ca="1" si="0"/>
        <v>4.9101263513020319</v>
      </c>
      <c r="K64" s="18">
        <v>8.6961165100000001E-2</v>
      </c>
      <c r="L64" s="18">
        <v>1.4338402999999999E-3</v>
      </c>
      <c r="M64" s="18">
        <v>2.3256099999999999E-5</v>
      </c>
      <c r="O64" s="28">
        <f ca="1">0.000001*0.0000478181*($S$4*Crysol!G64+$S$5*Crysol!I64)-$S$6</f>
        <v>1.3726490055738893E-3</v>
      </c>
      <c r="P64" s="3">
        <f t="shared" ca="1" si="1"/>
        <v>6.9231781643106727</v>
      </c>
      <c r="U64" s="20">
        <v>8.6961165100000001E-2</v>
      </c>
      <c r="V64" s="20">
        <v>6.1046913999999999E-3</v>
      </c>
      <c r="W64" s="20">
        <v>2.54956E-5</v>
      </c>
      <c r="Y64" s="28">
        <f ca="1">0.000001*0.0000478181*($AC$4*Crysol!G64+$AC$5*Crysol!I64)-$AC$6</f>
        <v>6.1875907722594549E-3</v>
      </c>
      <c r="Z64" s="3">
        <f t="shared" ca="1" si="2"/>
        <v>10.572361636727507</v>
      </c>
      <c r="AE64" s="22">
        <v>8.6961165100000001E-2</v>
      </c>
      <c r="AF64" s="22">
        <v>1.52645577E-2</v>
      </c>
      <c r="AG64" s="22">
        <v>2.7435799999999999E-5</v>
      </c>
      <c r="AI64" s="28">
        <f ca="1">0.000001*0.0000478181*($AM$4*Crysol!G64+$AM$5*Crysol!I64)-$AM$6</f>
        <v>1.5685135596785301E-2</v>
      </c>
      <c r="AJ64" s="3">
        <f t="shared" ca="1" si="3"/>
        <v>234.99446500189353</v>
      </c>
      <c r="AO64" s="24">
        <v>8.6961165100000001E-2</v>
      </c>
      <c r="AP64" s="24">
        <v>2.9043175300000001E-2</v>
      </c>
      <c r="AQ64" s="24">
        <v>3.0879600000000002E-5</v>
      </c>
      <c r="AS64" s="28">
        <f ca="1">0.000001*0.0000478181*($AW$4*Crysol!G64+$AW$5*Crysol!I64)-$AW$6</f>
        <v>2.9581593292355993E-2</v>
      </c>
      <c r="AT64" s="3">
        <f t="shared" ca="1" si="4"/>
        <v>304.01554912143189</v>
      </c>
    </row>
    <row r="65" spans="1:46" x14ac:dyDescent="0.25">
      <c r="A65" s="15">
        <v>8.8144123599999999E-2</v>
      </c>
      <c r="B65" s="15">
        <v>3.063133E-4</v>
      </c>
      <c r="C65" s="15">
        <v>2.20296E-5</v>
      </c>
      <c r="E65" s="28">
        <f ca="1">0.000001*0.0000478181*($I$4*Crysol!G65+$I$5*Crysol!I65)-$I$6</f>
        <v>2.2827506419903346E-4</v>
      </c>
      <c r="F65" s="3">
        <f t="shared" ca="1" si="0"/>
        <v>12.548784535547725</v>
      </c>
      <c r="K65" s="18">
        <v>8.8144123599999999E-2</v>
      </c>
      <c r="L65" s="18">
        <v>1.3529415E-3</v>
      </c>
      <c r="M65" s="18">
        <v>2.33244E-5</v>
      </c>
      <c r="O65" s="28">
        <f ca="1">0.000001*0.0000478181*($S$4*Crysol!G65+$S$5*Crysol!I65)-$S$6</f>
        <v>1.3478589240850313E-3</v>
      </c>
      <c r="P65" s="3">
        <f t="shared" ca="1" si="1"/>
        <v>4.7483944293245005E-2</v>
      </c>
      <c r="U65" s="20">
        <v>8.8144123599999999E-2</v>
      </c>
      <c r="V65" s="20">
        <v>5.9389639999999997E-3</v>
      </c>
      <c r="W65" s="20">
        <v>2.5323199999999998E-5</v>
      </c>
      <c r="Y65" s="28">
        <f ca="1">0.000001*0.0000478181*($AC$4*Crysol!G65+$AC$5*Crysol!I65)-$AC$6</f>
        <v>6.0766765193360087E-3</v>
      </c>
      <c r="Z65" s="3">
        <f t="shared" ca="1" si="2"/>
        <v>29.573973324392327</v>
      </c>
      <c r="AE65" s="22">
        <v>8.8144123599999999E-2</v>
      </c>
      <c r="AF65" s="22">
        <v>1.4925995799999999E-2</v>
      </c>
      <c r="AG65" s="22">
        <v>2.8019599999999999E-5</v>
      </c>
      <c r="AI65" s="28">
        <f ca="1">0.000001*0.0000478181*($AM$4*Crysol!G65+$AM$5*Crysol!I65)-$AM$6</f>
        <v>1.5404531895349375E-2</v>
      </c>
      <c r="AJ65" s="3">
        <f t="shared" ca="1" si="3"/>
        <v>291.67925427453179</v>
      </c>
      <c r="AO65" s="24">
        <v>8.8144123599999999E-2</v>
      </c>
      <c r="AP65" s="24">
        <v>2.85275467E-2</v>
      </c>
      <c r="AQ65" s="24">
        <v>3.2342599999999998E-5</v>
      </c>
      <c r="AS65" s="28">
        <f ca="1">0.000001*0.0000478181*($AW$4*Crysol!G65+$AW$5*Crysol!I65)-$AW$6</f>
        <v>2.9052243810144818E-2</v>
      </c>
      <c r="AT65" s="3">
        <f t="shared" ca="1" si="4"/>
        <v>263.18884929790681</v>
      </c>
    </row>
    <row r="66" spans="1:46" x14ac:dyDescent="0.25">
      <c r="A66" s="15">
        <v>8.93270746E-2</v>
      </c>
      <c r="B66" s="15">
        <v>2.6808399999999998E-4</v>
      </c>
      <c r="C66" s="15">
        <v>2.1970199999999998E-5</v>
      </c>
      <c r="E66" s="28">
        <f ca="1">0.000001*0.0000478181*($I$4*Crysol!G66+$I$5*Crysol!I66)-$I$6</f>
        <v>2.2412163372196925E-4</v>
      </c>
      <c r="F66" s="3">
        <f t="shared" ca="1" si="0"/>
        <v>4.0040002855904682</v>
      </c>
      <c r="K66" s="18">
        <v>8.93270746E-2</v>
      </c>
      <c r="L66" s="18">
        <v>1.3771596E-3</v>
      </c>
      <c r="M66" s="18">
        <v>2.2668200000000001E-5</v>
      </c>
      <c r="O66" s="28">
        <f ca="1">0.000001*0.0000478181*($S$4*Crysol!G66+$S$5*Crysol!I66)-$S$6</f>
        <v>1.3230689997661934E-3</v>
      </c>
      <c r="P66" s="3">
        <f t="shared" ca="1" si="1"/>
        <v>5.6938959950397807</v>
      </c>
      <c r="U66" s="20">
        <v>8.93270746E-2</v>
      </c>
      <c r="V66" s="20">
        <v>5.8821760999999998E-3</v>
      </c>
      <c r="W66" s="20">
        <v>2.48018E-5</v>
      </c>
      <c r="Y66" s="28">
        <f ca="1">0.000001*0.0000478181*($AC$4*Crysol!G66+$AC$5*Crysol!I66)-$AC$6</f>
        <v>5.9657629696129692E-3</v>
      </c>
      <c r="Z66" s="3">
        <f t="shared" ca="1" si="2"/>
        <v>11.358205440805808</v>
      </c>
      <c r="AE66" s="22">
        <v>8.93270746E-2</v>
      </c>
      <c r="AF66" s="22">
        <v>1.4748416800000001E-2</v>
      </c>
      <c r="AG66" s="22">
        <v>2.6791599999999999E-5</v>
      </c>
      <c r="AI66" s="28">
        <f ca="1">0.000001*0.0000478181*($AM$4*Crysol!G66+$AM$5*Crysol!I66)-$AM$6</f>
        <v>1.5123929972951139E-2</v>
      </c>
      <c r="AJ66" s="3">
        <f t="shared" ca="1" si="3"/>
        <v>196.45046092366559</v>
      </c>
      <c r="AO66" s="24">
        <v>8.93270746E-2</v>
      </c>
      <c r="AP66" s="24">
        <v>2.8109775900000002E-2</v>
      </c>
      <c r="AQ66" s="24">
        <v>3.0765100000000001E-5</v>
      </c>
      <c r="AS66" s="28">
        <f ca="1">0.000001*0.0000478181*($AW$4*Crysol!G66+$AW$5*Crysol!I66)-$AW$6</f>
        <v>2.8522897684028648E-2</v>
      </c>
      <c r="AT66" s="3">
        <f t="shared" ca="1" si="4"/>
        <v>180.31818609678706</v>
      </c>
    </row>
    <row r="67" spans="1:46" x14ac:dyDescent="0.25">
      <c r="A67" s="15">
        <v>9.0510025600000002E-2</v>
      </c>
      <c r="B67" s="15">
        <v>2.4194900000000001E-4</v>
      </c>
      <c r="C67" s="15">
        <v>2.1784500000000001E-5</v>
      </c>
      <c r="E67" s="28">
        <f ca="1">0.000001*0.0000478181*($I$4*Crysol!G67+$I$5*Crysol!I67)-$I$6</f>
        <v>2.2162652412656633E-4</v>
      </c>
      <c r="F67" s="3">
        <f t="shared" ca="1" si="0"/>
        <v>0.87027807100069343</v>
      </c>
      <c r="K67" s="18">
        <v>9.0510025600000002E-2</v>
      </c>
      <c r="L67" s="18">
        <v>1.3351394999999999E-3</v>
      </c>
      <c r="M67" s="18">
        <v>2.2646900000000002E-5</v>
      </c>
      <c r="O67" s="28">
        <f ca="1">0.000001*0.0000478181*($S$4*Crysol!G67+$S$5*Crysol!I67)-$S$6</f>
        <v>1.3082769852592049E-3</v>
      </c>
      <c r="P67" s="3">
        <f t="shared" ca="1" si="1"/>
        <v>1.4069407508800784</v>
      </c>
      <c r="U67" s="20">
        <v>9.0510025600000002E-2</v>
      </c>
      <c r="V67" s="20">
        <v>5.7544014000000003E-3</v>
      </c>
      <c r="W67" s="20">
        <v>2.4592699999999999E-5</v>
      </c>
      <c r="Y67" s="28">
        <f ca="1">0.000001*0.0000478181*($AC$4*Crysol!G67+$AC$5*Crysol!I67)-$AC$6</f>
        <v>5.8997057027652452E-3</v>
      </c>
      <c r="Z67" s="3">
        <f t="shared" ca="1" si="2"/>
        <v>34.909572119249802</v>
      </c>
      <c r="AE67" s="22">
        <v>9.0510025600000002E-2</v>
      </c>
      <c r="AF67" s="22">
        <v>1.44826183E-2</v>
      </c>
      <c r="AG67" s="22">
        <v>2.6290100000000001E-5</v>
      </c>
      <c r="AI67" s="28">
        <f ca="1">0.000001*0.0000478181*($AM$4*Crysol!G67+$AM$5*Crysol!I67)-$AM$6</f>
        <v>1.4956895345997652E-2</v>
      </c>
      <c r="AJ67" s="3">
        <f t="shared" ca="1" si="3"/>
        <v>325.44659822289844</v>
      </c>
      <c r="AO67" s="24">
        <v>9.0510025600000002E-2</v>
      </c>
      <c r="AP67" s="24">
        <v>2.7687570099999999E-2</v>
      </c>
      <c r="AQ67" s="24">
        <v>3.0485400000000001E-5</v>
      </c>
      <c r="AS67" s="28">
        <f ca="1">0.000001*0.0000478181*($AW$4*Crysol!G67+$AW$5*Crysol!I67)-$AW$6</f>
        <v>2.8207856822040644E-2</v>
      </c>
      <c r="AT67" s="3">
        <f t="shared" ca="1" si="4"/>
        <v>291.27397973683503</v>
      </c>
    </row>
    <row r="68" spans="1:46" x14ac:dyDescent="0.25">
      <c r="A68" s="15">
        <v>9.16929618E-2</v>
      </c>
      <c r="B68" s="15">
        <v>2.216388E-4</v>
      </c>
      <c r="C68" s="15">
        <v>2.14656E-5</v>
      </c>
      <c r="E68" s="28">
        <f ca="1">0.000001*0.0000478181*($I$4*Crysol!G68+$I$5*Crysol!I68)-$I$6</f>
        <v>2.213193992174234E-4</v>
      </c>
      <c r="F68" s="3">
        <f t="shared" ref="F68:F131" ca="1" si="5">(B68-E68)^2/C68^2</f>
        <v>2.2140421639055234E-4</v>
      </c>
      <c r="K68" s="18">
        <v>9.16929618E-2</v>
      </c>
      <c r="L68" s="18">
        <v>1.3004713E-3</v>
      </c>
      <c r="M68" s="18">
        <v>2.19229E-5</v>
      </c>
      <c r="O68" s="28">
        <f ca="1">0.000001*0.0000478181*($S$4*Crysol!G68+$S$5*Crysol!I68)-$S$6</f>
        <v>1.3066761863972445E-3</v>
      </c>
      <c r="P68" s="3">
        <f t="shared" ref="P68:P131" ca="1" si="6">(L68-O68)^2/M68^2</f>
        <v>8.0107220552791056E-2</v>
      </c>
      <c r="U68" s="20">
        <v>9.16929618E-2</v>
      </c>
      <c r="V68" s="20">
        <v>5.6970487000000004E-3</v>
      </c>
      <c r="W68" s="20">
        <v>2.4650500000000001E-5</v>
      </c>
      <c r="Y68" s="28">
        <f ca="1">0.000001*0.0000478181*($AC$4*Crysol!G68+$AC$5*Crysol!I68)-$AC$6</f>
        <v>5.8928316925223063E-3</v>
      </c>
      <c r="Z68" s="3">
        <f t="shared" ref="Z68:Z131" ca="1" si="7">(V68-Y68)^2/W68^2</f>
        <v>63.080983997405475</v>
      </c>
      <c r="AE68" s="22">
        <v>9.16929618E-2</v>
      </c>
      <c r="AF68" s="22">
        <v>1.43215042E-2</v>
      </c>
      <c r="AG68" s="22">
        <v>2.6005900000000001E-5</v>
      </c>
      <c r="AI68" s="28">
        <f ca="1">0.000001*0.0000478181*($AM$4*Crysol!G68+$AM$5*Crysol!I68)-$AM$6</f>
        <v>1.4939701094569437E-2</v>
      </c>
      <c r="AJ68" s="3">
        <f t="shared" ref="AJ68:AJ131" ca="1" si="8">(AF68-AI68)^2/AG68^2</f>
        <v>565.07990276730095</v>
      </c>
      <c r="AO68" s="24">
        <v>9.16929618E-2</v>
      </c>
      <c r="AP68" s="24">
        <v>2.7274383199999998E-2</v>
      </c>
      <c r="AQ68" s="24">
        <v>2.9194900000000001E-5</v>
      </c>
      <c r="AS68" s="28">
        <f ca="1">0.000001*0.0000478181*($AW$4*Crysol!G68+$AW$5*Crysol!I68)-$AW$6</f>
        <v>2.8175569730865727E-2</v>
      </c>
      <c r="AT68" s="3">
        <f t="shared" ref="AT68:AT131" ca="1" si="9">(AP68-AS68)^2/AQ68^2</f>
        <v>952.82995109698538</v>
      </c>
    </row>
    <row r="69" spans="1:46" x14ac:dyDescent="0.25">
      <c r="A69" s="15">
        <v>9.2875890399999994E-2</v>
      </c>
      <c r="B69" s="15">
        <v>2.2961180000000001E-4</v>
      </c>
      <c r="C69" s="15">
        <v>2.1421300000000001E-5</v>
      </c>
      <c r="E69" s="28">
        <f ca="1">0.000001*0.0000478181*($I$4*Crysol!G69+$I$5*Crysol!I69)-$I$6</f>
        <v>2.2101227628146318E-4</v>
      </c>
      <c r="F69" s="3">
        <f t="shared" ca="1" si="5"/>
        <v>0.16115995982888665</v>
      </c>
      <c r="K69" s="18">
        <v>9.2875890399999994E-2</v>
      </c>
      <c r="L69" s="18">
        <v>1.3355991000000001E-3</v>
      </c>
      <c r="M69" s="18">
        <v>2.25411E-5</v>
      </c>
      <c r="O69" s="28">
        <f ca="1">0.000001*0.0000478181*($S$4*Crysol!G69+$S$5*Crysol!I69)-$S$6</f>
        <v>1.305075397819923E-3</v>
      </c>
      <c r="P69" s="3">
        <f t="shared" ca="1" si="6"/>
        <v>1.8336827674555358</v>
      </c>
      <c r="U69" s="20">
        <v>9.2875890399999994E-2</v>
      </c>
      <c r="V69" s="20">
        <v>5.6415247E-3</v>
      </c>
      <c r="W69" s="20">
        <v>2.4012600000000001E-5</v>
      </c>
      <c r="Y69" s="28">
        <f ca="1">0.000001*0.0000478181*($AC$4*Crysol!G69+$AC$5*Crysol!I69)-$AC$6</f>
        <v>5.8859577264427625E-3</v>
      </c>
      <c r="Z69" s="3">
        <f t="shared" ca="1" si="7"/>
        <v>103.61947726647442</v>
      </c>
      <c r="AE69" s="22">
        <v>9.2875890399999994E-2</v>
      </c>
      <c r="AF69" s="22">
        <v>1.4156294999999999E-2</v>
      </c>
      <c r="AG69" s="22">
        <v>2.59743E-5</v>
      </c>
      <c r="AI69" s="28">
        <f ca="1">0.000001*0.0000478181*($AM$4*Crysol!G69+$AM$5*Crysol!I69)-$AM$6</f>
        <v>1.4922506953608984E-2</v>
      </c>
      <c r="AJ69" s="3">
        <f t="shared" ca="1" si="8"/>
        <v>870.18209238904603</v>
      </c>
      <c r="AO69" s="24">
        <v>9.2875890399999994E-2</v>
      </c>
      <c r="AP69" s="24">
        <v>2.6999711999999999E-2</v>
      </c>
      <c r="AQ69" s="24">
        <v>2.9176700000000001E-5</v>
      </c>
      <c r="AS69" s="28">
        <f ca="1">0.000001*0.0000478181*($AW$4*Crysol!G69+$AW$5*Crysol!I69)-$AW$6</f>
        <v>2.8143282847125396E-2</v>
      </c>
      <c r="AT69" s="3">
        <f t="shared" ca="1" si="9"/>
        <v>1536.221401272521</v>
      </c>
    </row>
    <row r="70" spans="1:46" x14ac:dyDescent="0.25">
      <c r="A70" s="15">
        <v>9.4058811699999995E-2</v>
      </c>
      <c r="B70" s="15">
        <v>2.5838180000000002E-4</v>
      </c>
      <c r="C70" s="15">
        <v>2.15168E-5</v>
      </c>
      <c r="E70" s="28">
        <f ca="1">0.000001*0.0000478181*($I$4*Crysol!G70+$I$5*Crysol!I70)-$I$6</f>
        <v>2.2070515524079696E-4</v>
      </c>
      <c r="F70" s="3">
        <f t="shared" ca="1" si="5"/>
        <v>3.0661194812684744</v>
      </c>
      <c r="K70" s="18">
        <v>9.4058811699999995E-2</v>
      </c>
      <c r="L70" s="18">
        <v>1.2456294E-3</v>
      </c>
      <c r="M70" s="18">
        <v>2.2107999999999999E-5</v>
      </c>
      <c r="O70" s="28">
        <f ca="1">0.000001*0.0000478181*($S$4*Crysol!G70+$S$5*Crysol!I70)-$S$6</f>
        <v>1.3034746191212679E-3</v>
      </c>
      <c r="P70" s="3">
        <f t="shared" ca="1" si="6"/>
        <v>6.8459863562760752</v>
      </c>
      <c r="U70" s="20">
        <v>9.4058811699999995E-2</v>
      </c>
      <c r="V70" s="20">
        <v>5.5601727000000002E-3</v>
      </c>
      <c r="W70" s="20">
        <v>2.4302099999999999E-5</v>
      </c>
      <c r="Y70" s="28">
        <f ca="1">0.000001*0.0000478181*($AC$4*Crysol!G70+$AC$5*Crysol!I70)-$AC$6</f>
        <v>5.8790838027833209E-3</v>
      </c>
      <c r="Z70" s="3">
        <f t="shared" ca="1" si="7"/>
        <v>172.20734514961038</v>
      </c>
      <c r="AE70" s="22">
        <v>9.4058811699999995E-2</v>
      </c>
      <c r="AF70" s="22">
        <v>1.3964463E-2</v>
      </c>
      <c r="AG70" s="22">
        <v>2.55976E-5</v>
      </c>
      <c r="AI70" s="28">
        <f ca="1">0.000001*0.0000478181*($AM$4*Crysol!G70+$AM$5*Crysol!I70)-$AM$6</f>
        <v>1.4905312918755723E-2</v>
      </c>
      <c r="AJ70" s="3">
        <f t="shared" ca="1" si="8"/>
        <v>1350.9591181908713</v>
      </c>
      <c r="AO70" s="24">
        <v>9.4058811699999995E-2</v>
      </c>
      <c r="AP70" s="24">
        <v>2.6822099499999998E-2</v>
      </c>
      <c r="AQ70" s="24">
        <v>2.9986599999999998E-5</v>
      </c>
      <c r="AS70" s="28">
        <f ca="1">0.000001*0.0000478181*($AW$4*Crysol!G70+$AW$5*Crysol!I70)-$AW$6</f>
        <v>2.811099616263146E-2</v>
      </c>
      <c r="AT70" s="3">
        <f t="shared" ca="1" si="9"/>
        <v>1847.4885066297925</v>
      </c>
    </row>
    <row r="71" spans="1:46" x14ac:dyDescent="0.25">
      <c r="A71" s="15">
        <v>9.5241725400000005E-2</v>
      </c>
      <c r="B71" s="15">
        <v>2.6876640000000001E-4</v>
      </c>
      <c r="C71" s="15">
        <v>2.1285999999999999E-5</v>
      </c>
      <c r="E71" s="28">
        <f ca="1">0.000001*0.0000478181*($I$4*Crysol!G71+$I$5*Crysol!I71)-$I$6</f>
        <v>2.2039803617331349E-4</v>
      </c>
      <c r="F71" s="3">
        <f t="shared" ca="1" si="5"/>
        <v>5.1633870071147854</v>
      </c>
      <c r="K71" s="18">
        <v>9.5241725400000005E-2</v>
      </c>
      <c r="L71" s="18">
        <v>1.2960078999999999E-3</v>
      </c>
      <c r="M71" s="18">
        <v>2.15956E-5</v>
      </c>
      <c r="O71" s="28">
        <f ca="1">0.000001*0.0000478181*($S$4*Crysol!G71+$S$5*Crysol!I71)-$S$6</f>
        <v>1.3018738507072512E-3</v>
      </c>
      <c r="P71" s="3">
        <f t="shared" ca="1" si="6"/>
        <v>7.3781294195594788E-2</v>
      </c>
      <c r="U71" s="20">
        <v>9.5241725400000005E-2</v>
      </c>
      <c r="V71" s="20">
        <v>5.5519719999999996E-3</v>
      </c>
      <c r="W71" s="20">
        <v>2.3646600000000002E-5</v>
      </c>
      <c r="Y71" s="28">
        <f ca="1">0.000001*0.0000478181*($AC$4*Crysol!G71+$AC$5*Crysol!I71)-$AC$6</f>
        <v>5.8722099232872745E-3</v>
      </c>
      <c r="Z71" s="3">
        <f t="shared" ca="1" si="7"/>
        <v>183.40370783491397</v>
      </c>
      <c r="AE71" s="22">
        <v>9.5241725400000005E-2</v>
      </c>
      <c r="AF71" s="22">
        <v>1.3910456599999999E-2</v>
      </c>
      <c r="AG71" s="22">
        <v>2.51973E-5</v>
      </c>
      <c r="AI71" s="28">
        <f ca="1">0.000001*0.0000478181*($AM$4*Crysol!G71+$AM$5*Crysol!I71)-$AM$6</f>
        <v>1.488811899437022E-2</v>
      </c>
      <c r="AJ71" s="3">
        <f t="shared" ca="1" si="8"/>
        <v>1505.4620333591508</v>
      </c>
      <c r="AO71" s="24">
        <v>9.5241725400000005E-2</v>
      </c>
      <c r="AP71" s="24">
        <v>2.6665558999999998E-2</v>
      </c>
      <c r="AQ71" s="24">
        <v>2.8498000000000001E-5</v>
      </c>
      <c r="AS71" s="28">
        <f ca="1">0.000001*0.0000478181*($AW$4*Crysol!G71+$AW$5*Crysol!I71)-$AW$6</f>
        <v>2.8078709685572124E-2</v>
      </c>
      <c r="AT71" s="3">
        <f t="shared" ca="1" si="9"/>
        <v>2458.9414215072379</v>
      </c>
    </row>
    <row r="72" spans="1:46" x14ac:dyDescent="0.25">
      <c r="A72" s="15">
        <v>9.6424631799999994E-2</v>
      </c>
      <c r="B72" s="15">
        <v>2.6867059999999998E-4</v>
      </c>
      <c r="C72" s="15">
        <v>2.0803599999999998E-5</v>
      </c>
      <c r="E72" s="28">
        <f ca="1">0.000001*0.0000478181*($I$4*Crysol!G72+$I$5*Crysol!I72)-$I$6</f>
        <v>2.2009091900112399E-4</v>
      </c>
      <c r="F72" s="3">
        <f t="shared" ca="1" si="5"/>
        <v>5.4529601977694391</v>
      </c>
      <c r="K72" s="18">
        <v>9.6424631799999994E-2</v>
      </c>
      <c r="L72" s="18">
        <v>1.2438462999999999E-3</v>
      </c>
      <c r="M72" s="18">
        <v>2.15504E-5</v>
      </c>
      <c r="O72" s="28">
        <f ca="1">0.000001*0.0000478181*($S$4*Crysol!G72+$S$5*Crysol!I72)-$S$6</f>
        <v>1.3002730921719001E-3</v>
      </c>
      <c r="P72" s="3">
        <f t="shared" ca="1" si="6"/>
        <v>6.8558301886863848</v>
      </c>
      <c r="U72" s="20">
        <v>9.6424631799999994E-2</v>
      </c>
      <c r="V72" s="20">
        <v>5.5150394000000004E-3</v>
      </c>
      <c r="W72" s="20">
        <v>2.4241999999999999E-5</v>
      </c>
      <c r="Y72" s="28">
        <f ca="1">0.000001*0.0000478181*($AC$4*Crysol!G72+$AC$5*Crysol!I72)-$AC$6</f>
        <v>5.8653360862113294E-3</v>
      </c>
      <c r="Z72" s="3">
        <f t="shared" ca="1" si="7"/>
        <v>208.80224513279825</v>
      </c>
      <c r="AE72" s="22">
        <v>9.6424631799999994E-2</v>
      </c>
      <c r="AF72" s="22">
        <v>1.38561456E-2</v>
      </c>
      <c r="AG72" s="22">
        <v>2.53812E-5</v>
      </c>
      <c r="AI72" s="28">
        <f ca="1">0.000001*0.0000478181*($AM$4*Crysol!G72+$AM$5*Crysol!I72)-$AM$6</f>
        <v>1.4870925176091905E-2</v>
      </c>
      <c r="AJ72" s="3">
        <f t="shared" ca="1" si="8"/>
        <v>1598.523896914704</v>
      </c>
      <c r="AO72" s="24">
        <v>9.6424631799999994E-2</v>
      </c>
      <c r="AP72" s="24">
        <v>2.6401344699999999E-2</v>
      </c>
      <c r="AQ72" s="24">
        <v>2.9439200000000001E-5</v>
      </c>
      <c r="AS72" s="28">
        <f ca="1">0.000001*0.0000478181*($AW$4*Crysol!G72+$AW$5*Crysol!I72)-$AW$6</f>
        <v>2.8046423407759168E-2</v>
      </c>
      <c r="AT72" s="3">
        <f t="shared" ca="1" si="9"/>
        <v>3122.6359449853344</v>
      </c>
    </row>
    <row r="73" spans="1:46" x14ac:dyDescent="0.25">
      <c r="A73" s="15">
        <v>9.7607523200000004E-2</v>
      </c>
      <c r="B73" s="15">
        <v>2.5183379999999997E-4</v>
      </c>
      <c r="C73" s="15">
        <v>2.0369300000000002E-5</v>
      </c>
      <c r="E73" s="28">
        <f ca="1">0.000001*0.0000478181*($I$4*Crysol!G73+$I$5*Crysol!I73)-$I$6</f>
        <v>2.1978380572337412E-4</v>
      </c>
      <c r="F73" s="3">
        <f t="shared" ca="1" si="5"/>
        <v>2.4757324182441822</v>
      </c>
      <c r="K73" s="18">
        <v>9.7607523200000004E-2</v>
      </c>
      <c r="L73" s="18">
        <v>1.2430924E-3</v>
      </c>
      <c r="M73" s="18">
        <v>2.1165299999999999E-5</v>
      </c>
      <c r="O73" s="28">
        <f ca="1">0.000001*0.0000478181*($S$4*Crysol!G73+$S$5*Crysol!I73)-$S$6</f>
        <v>1.2986723539351785E-3</v>
      </c>
      <c r="P73" s="3">
        <f t="shared" ca="1" si="6"/>
        <v>6.8958452639689689</v>
      </c>
      <c r="U73" s="20">
        <v>9.7607523200000004E-2</v>
      </c>
      <c r="V73" s="20">
        <v>5.4352065000000003E-3</v>
      </c>
      <c r="W73" s="20">
        <v>2.3621900000000002E-5</v>
      </c>
      <c r="Y73" s="28">
        <f ca="1">0.000001*0.0000478181*($AC$4*Crysol!G73+$AC$5*Crysol!I73)-$AC$6</f>
        <v>5.8584623362999784E-3</v>
      </c>
      <c r="Z73" s="3">
        <f t="shared" ca="1" si="7"/>
        <v>321.05264880765833</v>
      </c>
      <c r="AE73" s="22">
        <v>9.7607523200000004E-2</v>
      </c>
      <c r="AF73" s="22">
        <v>1.3729713899999999E-2</v>
      </c>
      <c r="AG73" s="22">
        <v>2.4877800000000001E-5</v>
      </c>
      <c r="AI73" s="28">
        <f ca="1">0.000001*0.0000478181*($AM$4*Crysol!G73+$AM$5*Crysol!I73)-$AM$6</f>
        <v>1.4853731575842062E-2</v>
      </c>
      <c r="AJ73" s="3">
        <f t="shared" ca="1" si="8"/>
        <v>2041.3728645010033</v>
      </c>
      <c r="AO73" s="24">
        <v>9.7607523200000004E-2</v>
      </c>
      <c r="AP73" s="24">
        <v>2.6266887799999999E-2</v>
      </c>
      <c r="AQ73" s="24">
        <v>2.75584E-5</v>
      </c>
      <c r="AS73" s="28">
        <f ca="1">0.000001*0.0000478181*($AW$4*Crysol!G73+$AW$5*Crysol!I73)-$AW$6</f>
        <v>2.8014137539356599E-2</v>
      </c>
      <c r="AT73" s="3">
        <f t="shared" ca="1" si="9"/>
        <v>4019.777081658834</v>
      </c>
    </row>
    <row r="74" spans="1:46" x14ac:dyDescent="0.25">
      <c r="A74" s="15">
        <v>9.8790414600000001E-2</v>
      </c>
      <c r="B74" s="15">
        <v>2.1948639999999999E-4</v>
      </c>
      <c r="C74" s="15">
        <v>2.0434499999999999E-5</v>
      </c>
      <c r="E74" s="28">
        <f ca="1">0.000001*0.0000478181*($I$4*Crysol!G74+$I$5*Crysol!I74)-$I$6</f>
        <v>2.1947669244562425E-4</v>
      </c>
      <c r="F74" s="3">
        <f t="shared" ca="1" si="5"/>
        <v>2.256792513196196E-7</v>
      </c>
      <c r="K74" s="18">
        <v>9.8790414600000001E-2</v>
      </c>
      <c r="L74" s="18">
        <v>1.2059137999999999E-3</v>
      </c>
      <c r="M74" s="18">
        <v>2.1285500000000001E-5</v>
      </c>
      <c r="O74" s="28">
        <f ca="1">0.000001*0.0000478181*($S$4*Crysol!G74+$S$5*Crysol!I74)-$S$6</f>
        <v>1.2970716156984565E-3</v>
      </c>
      <c r="P74" s="3">
        <f t="shared" ca="1" si="6"/>
        <v>18.340877398031857</v>
      </c>
      <c r="U74" s="20">
        <v>9.8790414600000001E-2</v>
      </c>
      <c r="V74" s="20">
        <v>5.4309935999999996E-3</v>
      </c>
      <c r="W74" s="20">
        <v>2.3198100000000001E-5</v>
      </c>
      <c r="Y74" s="28">
        <f ca="1">0.000001*0.0000478181*($AC$4*Crysol!G74+$AC$5*Crysol!I74)-$AC$6</f>
        <v>5.8515885863886282E-3</v>
      </c>
      <c r="Z74" s="3">
        <f t="shared" ca="1" si="7"/>
        <v>328.7178975149078</v>
      </c>
      <c r="AE74" s="22">
        <v>9.8790414600000001E-2</v>
      </c>
      <c r="AF74" s="22">
        <v>1.36513673E-2</v>
      </c>
      <c r="AG74" s="22">
        <v>2.55758E-5</v>
      </c>
      <c r="AI74" s="28">
        <f ca="1">0.000001*0.0000478181*($AM$4*Crysol!G74+$AM$5*Crysol!I74)-$AM$6</f>
        <v>1.4836537975592218E-2</v>
      </c>
      <c r="AJ74" s="3">
        <f t="shared" ca="1" si="8"/>
        <v>2147.3524907506448</v>
      </c>
      <c r="AO74" s="24">
        <v>9.8790414600000001E-2</v>
      </c>
      <c r="AP74" s="24">
        <v>2.61906534E-2</v>
      </c>
      <c r="AQ74" s="24">
        <v>2.9981500000000001E-5</v>
      </c>
      <c r="AS74" s="28">
        <f ca="1">0.000001*0.0000478181*($AW$4*Crysol!G74+$AW$5*Crysol!I74)-$AW$6</f>
        <v>2.7981851670954034E-2</v>
      </c>
      <c r="AT74" s="3">
        <f t="shared" ca="1" si="9"/>
        <v>3569.2799166557311</v>
      </c>
    </row>
    <row r="75" spans="1:46" x14ac:dyDescent="0.25">
      <c r="A75" s="15">
        <v>9.9973298599999996E-2</v>
      </c>
      <c r="B75" s="15">
        <v>2.385993E-4</v>
      </c>
      <c r="C75" s="15">
        <v>2.0386300000000002E-5</v>
      </c>
      <c r="E75" s="28">
        <f ca="1">0.000001*0.0000478181*($I$4*Crysol!G75+$I$5*Crysol!I75)-$I$6</f>
        <v>2.1916958108913128E-4</v>
      </c>
      <c r="F75" s="3">
        <f t="shared" ca="1" si="5"/>
        <v>0.90835626028746963</v>
      </c>
      <c r="K75" s="18">
        <v>9.9973298599999996E-2</v>
      </c>
      <c r="L75" s="18">
        <v>1.2341152999999999E-3</v>
      </c>
      <c r="M75" s="18">
        <v>2.1320700000000001E-5</v>
      </c>
      <c r="O75" s="28">
        <f ca="1">0.000001*0.0000478181*($S$4*Crysol!G75+$S$5*Crysol!I75)-$S$6</f>
        <v>1.295470887475725E-3</v>
      </c>
      <c r="P75" s="3">
        <f t="shared" ca="1" si="6"/>
        <v>8.2814296891117163</v>
      </c>
      <c r="U75" s="20">
        <v>9.9973298599999996E-2</v>
      </c>
      <c r="V75" s="20">
        <v>5.4032211000000002E-3</v>
      </c>
      <c r="W75" s="20">
        <v>2.3353299999999999E-5</v>
      </c>
      <c r="Y75" s="28">
        <f ca="1">0.000001*0.0000478181*($AC$4*Crysol!G75+$AC$5*Crysol!I75)-$AC$6</f>
        <v>5.844714879478477E-3</v>
      </c>
      <c r="Z75" s="3">
        <f t="shared" ca="1" si="7"/>
        <v>357.39844696698827</v>
      </c>
      <c r="AE75" s="22">
        <v>9.9973298599999996E-2</v>
      </c>
      <c r="AF75" s="22">
        <v>1.36387898E-2</v>
      </c>
      <c r="AG75" s="22">
        <v>2.50181E-5</v>
      </c>
      <c r="AI75" s="28">
        <f ca="1">0.000001*0.0000478181*($AM$4*Crysol!G75+$AM$5*Crysol!I75)-$AM$6</f>
        <v>1.4819344482903087E-2</v>
      </c>
      <c r="AJ75" s="3">
        <f t="shared" ca="1" si="8"/>
        <v>2226.7095323285453</v>
      </c>
      <c r="AO75" s="24">
        <v>9.9973298599999996E-2</v>
      </c>
      <c r="AP75" s="24">
        <v>2.6114827E-2</v>
      </c>
      <c r="AQ75" s="24">
        <v>2.73329E-5</v>
      </c>
      <c r="AS75" s="28">
        <f ca="1">0.000001*0.0000478181*($AW$4*Crysol!G75+$AW$5*Crysol!I75)-$AW$6</f>
        <v>2.7949566004527259E-2</v>
      </c>
      <c r="AT75" s="3">
        <f t="shared" ca="1" si="9"/>
        <v>4505.8544873832407</v>
      </c>
    </row>
    <row r="76" spans="1:46" x14ac:dyDescent="0.25">
      <c r="A76" s="15">
        <v>0.10115616769999999</v>
      </c>
      <c r="B76" s="15">
        <v>2.4490850000000002E-4</v>
      </c>
      <c r="C76" s="15">
        <v>2.0374399999999999E-5</v>
      </c>
      <c r="E76" s="28">
        <f ca="1">0.000001*0.0000478181*($I$4*Crysol!G76+$I$5*Crysol!I76)-$I$6</f>
        <v>2.1890508960010024E-4</v>
      </c>
      <c r="F76" s="3">
        <f t="shared" ca="1" si="5"/>
        <v>1.6288870262384174</v>
      </c>
      <c r="K76" s="18">
        <v>0.10115616769999999</v>
      </c>
      <c r="L76" s="18">
        <v>1.2157093E-3</v>
      </c>
      <c r="M76" s="18">
        <v>2.0989199999999999E-5</v>
      </c>
      <c r="O76" s="28">
        <f ca="1">0.000001*0.0000478181*($S$4*Crysol!G76+$S$5*Crysol!I76)-$S$6</f>
        <v>1.2940812761501506E-3</v>
      </c>
      <c r="P76" s="3">
        <f t="shared" ca="1" si="6"/>
        <v>13.942152335070991</v>
      </c>
      <c r="U76" s="20">
        <v>0.10115616769999999</v>
      </c>
      <c r="V76" s="20">
        <v>5.3704953999999996E-3</v>
      </c>
      <c r="W76" s="20">
        <v>2.35163E-5</v>
      </c>
      <c r="Y76" s="28">
        <f ca="1">0.000001*0.0000478181*($AC$4*Crysol!G76+$AC$5*Crysol!I76)-$AC$6</f>
        <v>5.8387320670707111E-3</v>
      </c>
      <c r="Z76" s="3">
        <f t="shared" ca="1" si="7"/>
        <v>396.45404727929713</v>
      </c>
      <c r="AE76" s="22">
        <v>0.10115616769999999</v>
      </c>
      <c r="AF76" s="22">
        <v>1.35860648E-2</v>
      </c>
      <c r="AG76" s="22">
        <v>2.52948E-5</v>
      </c>
      <c r="AI76" s="28">
        <f ca="1">0.000001*0.0000478181*($AM$4*Crysol!G76+$AM$5*Crysol!I76)-$AM$6</f>
        <v>1.4804368297852444E-2</v>
      </c>
      <c r="AJ76" s="3">
        <f t="shared" ca="1" si="8"/>
        <v>2319.7889875342612</v>
      </c>
      <c r="AO76" s="24">
        <v>0.10115616769999999</v>
      </c>
      <c r="AP76" s="24">
        <v>2.6028061299999999E-2</v>
      </c>
      <c r="AQ76" s="24">
        <v>2.9144699999999999E-5</v>
      </c>
      <c r="AS76" s="28">
        <f ca="1">0.000001*0.0000478181*($AW$4*Crysol!G76+$AW$5*Crysol!I76)-$AW$6</f>
        <v>2.7921435411222231E-2</v>
      </c>
      <c r="AT76" s="3">
        <f t="shared" ca="1" si="9"/>
        <v>4220.4007403832347</v>
      </c>
    </row>
    <row r="77" spans="1:46" x14ac:dyDescent="0.25">
      <c r="A77" s="15">
        <v>0.1023390293</v>
      </c>
      <c r="B77" s="15">
        <v>2.7059700000000003E-4</v>
      </c>
      <c r="C77" s="15">
        <v>2.0259100000000001E-5</v>
      </c>
      <c r="E77" s="28">
        <f ca="1">0.000001*0.0000478181*($I$4*Crysol!G77+$I$5*Crysol!I77)-$I$6</f>
        <v>2.1864158398753674E-4</v>
      </c>
      <c r="F77" s="3">
        <f t="shared" ca="1" si="5"/>
        <v>6.5769017923836151</v>
      </c>
      <c r="K77" s="18">
        <v>0.1023390293</v>
      </c>
      <c r="L77" s="18">
        <v>1.2533134E-3</v>
      </c>
      <c r="M77" s="18">
        <v>2.09896E-5</v>
      </c>
      <c r="O77" s="28">
        <f ca="1">0.000001*0.0000478181*($S$4*Crysol!G77+$S$5*Crysol!I77)-$S$6</f>
        <v>1.292696548830083E-3</v>
      </c>
      <c r="P77" s="3">
        <f t="shared" ca="1" si="6"/>
        <v>3.5205664726150601</v>
      </c>
      <c r="U77" s="20">
        <v>0.1023390293</v>
      </c>
      <c r="V77" s="20">
        <v>5.4034353000000004E-3</v>
      </c>
      <c r="W77" s="20">
        <v>2.28423E-5</v>
      </c>
      <c r="Y77" s="28">
        <f ca="1">0.000001*0.0000478181*($AC$4*Crysol!G77+$AC$5*Crysol!I77)-$AC$6</f>
        <v>5.8327698654497299E-3</v>
      </c>
      <c r="Z77" s="3">
        <f t="shared" ca="1" si="7"/>
        <v>353.2743021771094</v>
      </c>
      <c r="AE77" s="22">
        <v>0.1023390293</v>
      </c>
      <c r="AF77" s="22">
        <v>1.35742165E-2</v>
      </c>
      <c r="AG77" s="22">
        <v>2.4809800000000001E-5</v>
      </c>
      <c r="AI77" s="28">
        <f ca="1">0.000001*0.0000478181*($AM$4*Crysol!G77+$AM$5*Crysol!I77)-$AM$6</f>
        <v>1.4789443410590068E-2</v>
      </c>
      <c r="AJ77" s="3">
        <f t="shared" ca="1" si="8"/>
        <v>2399.2098170757786</v>
      </c>
      <c r="AO77" s="24">
        <v>0.1023390293</v>
      </c>
      <c r="AP77" s="24">
        <v>2.6042347800000001E-2</v>
      </c>
      <c r="AQ77" s="24">
        <v>2.7432300000000002E-5</v>
      </c>
      <c r="AS77" s="28">
        <f ca="1">0.000001*0.0000478181*($AW$4*Crysol!G77+$AW$5*Crysol!I77)-$AW$6</f>
        <v>2.7893400946639741E-2</v>
      </c>
      <c r="AT77" s="3">
        <f t="shared" ca="1" si="9"/>
        <v>4553.1644177473345</v>
      </c>
    </row>
    <row r="78" spans="1:46" x14ac:dyDescent="0.25">
      <c r="A78" s="15">
        <v>0.10352188349999999</v>
      </c>
      <c r="B78" s="15">
        <v>1.70349E-4</v>
      </c>
      <c r="C78" s="15">
        <v>2.04273E-5</v>
      </c>
      <c r="E78" s="28">
        <f ca="1">0.000001*0.0000478181*($I$4*Crysol!G78+$I$5*Crysol!I78)-$I$6</f>
        <v>2.1837808002346838E-4</v>
      </c>
      <c r="F78" s="3">
        <f t="shared" ca="1" si="5"/>
        <v>5.5282363441749993</v>
      </c>
      <c r="K78" s="18">
        <v>0.10352188349999999</v>
      </c>
      <c r="L78" s="18">
        <v>1.1736990000000001E-3</v>
      </c>
      <c r="M78" s="18">
        <v>2.0839199999999999E-5</v>
      </c>
      <c r="O78" s="28">
        <f ca="1">0.000001*0.0000478181*($S$4*Crysol!G78+$S$5*Crysol!I78)-$S$6</f>
        <v>1.2913118301728906E-3</v>
      </c>
      <c r="P78" s="3">
        <f t="shared" ca="1" si="6"/>
        <v>31.852778089723074</v>
      </c>
      <c r="U78" s="20">
        <v>0.10352188349999999</v>
      </c>
      <c r="V78" s="20">
        <v>5.3175041000000003E-3</v>
      </c>
      <c r="W78" s="20">
        <v>2.2698199999999999E-5</v>
      </c>
      <c r="Y78" s="28">
        <f ca="1">0.000001*0.0000478181*($AC$4*Crysol!G78+$AC$5*Crysol!I78)-$AC$6</f>
        <v>5.8268077011283722E-3</v>
      </c>
      <c r="Z78" s="3">
        <f t="shared" ca="1" si="7"/>
        <v>503.46659120287427</v>
      </c>
      <c r="AE78" s="22">
        <v>0.10352188349999999</v>
      </c>
      <c r="AF78" s="22">
        <v>1.3494745799999999E-2</v>
      </c>
      <c r="AG78" s="22">
        <v>2.48061E-5</v>
      </c>
      <c r="AI78" s="28">
        <f ca="1">0.000001*0.0000478181*($AM$4*Crysol!G78+$AM$5*Crysol!I78)-$AM$6</f>
        <v>1.4774518616698016E-2</v>
      </c>
      <c r="AJ78" s="3">
        <f t="shared" ca="1" si="8"/>
        <v>2661.6367366490504</v>
      </c>
      <c r="AO78" s="24">
        <v>0.10352188349999999</v>
      </c>
      <c r="AP78" s="24">
        <v>2.58346424E-2</v>
      </c>
      <c r="AQ78" s="24">
        <v>2.80372E-5</v>
      </c>
      <c r="AS78" s="28">
        <f ca="1">0.000001*0.0000478181*($AW$4*Crysol!G78+$AW$5*Crysol!I78)-$AW$6</f>
        <v>2.7865366657441295E-2</v>
      </c>
      <c r="AT78" s="3">
        <f t="shared" ca="1" si="9"/>
        <v>5246.0525171676281</v>
      </c>
    </row>
    <row r="79" spans="1:46" x14ac:dyDescent="0.25">
      <c r="A79" s="15">
        <v>0.1047047302</v>
      </c>
      <c r="B79" s="15">
        <v>2.3251820000000001E-4</v>
      </c>
      <c r="C79" s="15">
        <v>2.0134799999999999E-5</v>
      </c>
      <c r="E79" s="28">
        <f ca="1">0.000001*0.0000478181*($I$4*Crysol!G79+$I$5*Crysol!I79)-$I$6</f>
        <v>2.1811457773017194E-4</v>
      </c>
      <c r="F79" s="3">
        <f t="shared" ca="1" si="5"/>
        <v>0.51173934279862399</v>
      </c>
      <c r="K79" s="18">
        <v>0.1047047302</v>
      </c>
      <c r="L79" s="18">
        <v>1.1766076000000001E-3</v>
      </c>
      <c r="M79" s="18">
        <v>2.0730400000000001E-5</v>
      </c>
      <c r="O79" s="28">
        <f ca="1">0.000001*0.0000478181*($S$4*Crysol!G79+$S$5*Crysol!I79)-$S$6</f>
        <v>1.2899271202956386E-3</v>
      </c>
      <c r="P79" s="3">
        <f t="shared" ca="1" si="6"/>
        <v>29.880928665065465</v>
      </c>
      <c r="U79" s="20">
        <v>0.1047047302</v>
      </c>
      <c r="V79" s="20">
        <v>5.3281216000000001E-3</v>
      </c>
      <c r="W79" s="20">
        <v>2.27806E-5</v>
      </c>
      <c r="Y79" s="28">
        <f ca="1">0.000001*0.0000478181*($AC$4*Crysol!G79+$AC$5*Crysol!I79)-$AC$6</f>
        <v>5.8208455746106853E-3</v>
      </c>
      <c r="Z79" s="3">
        <f t="shared" ca="1" si="7"/>
        <v>467.81815508777146</v>
      </c>
      <c r="AE79" s="22">
        <v>0.1047047302</v>
      </c>
      <c r="AF79" s="22">
        <v>1.3497233399999999E-2</v>
      </c>
      <c r="AG79" s="22">
        <v>2.4569199999999998E-5</v>
      </c>
      <c r="AI79" s="28">
        <f ca="1">0.000001*0.0000478181*($AM$4*Crysol!G79+$AM$5*Crysol!I79)-$AM$6</f>
        <v>1.4759593917438044E-2</v>
      </c>
      <c r="AJ79" s="3">
        <f t="shared" ca="1" si="8"/>
        <v>2639.8835773432702</v>
      </c>
      <c r="AO79" s="24">
        <v>0.1047047302</v>
      </c>
      <c r="AP79" s="24">
        <v>2.5845540699999999E-2</v>
      </c>
      <c r="AQ79" s="24">
        <v>2.7712499999999999E-5</v>
      </c>
      <c r="AS79" s="28">
        <f ca="1">0.000001*0.0000478181*($AW$4*Crysol!G79+$AW$5*Crysol!I79)-$AW$6</f>
        <v>2.7837332545996917E-2</v>
      </c>
      <c r="AT79" s="3">
        <f t="shared" ca="1" si="9"/>
        <v>5165.786916532089</v>
      </c>
    </row>
    <row r="80" spans="1:46" x14ac:dyDescent="0.25">
      <c r="A80" s="15">
        <v>0.1058875695</v>
      </c>
      <c r="B80" s="15">
        <v>2.2478790000000001E-4</v>
      </c>
      <c r="C80" s="15">
        <v>2.0379700000000001E-5</v>
      </c>
      <c r="E80" s="28">
        <f ca="1">0.000001*0.0000478181*($I$4*Crysol!G80+$I$5*Crysol!I80)-$I$6</f>
        <v>2.1785107708537066E-4</v>
      </c>
      <c r="F80" s="3">
        <f t="shared" ca="1" si="5"/>
        <v>0.11585789732296382</v>
      </c>
      <c r="K80" s="18">
        <v>0.1058875695</v>
      </c>
      <c r="L80" s="18">
        <v>1.2179571E-3</v>
      </c>
      <c r="M80" s="18">
        <v>2.0290500000000002E-5</v>
      </c>
      <c r="O80" s="28">
        <f ca="1">0.000001*0.0000478181*($S$4*Crysol!G80+$S$5*Crysol!I80)-$S$6</f>
        <v>1.2885424190812618E-3</v>
      </c>
      <c r="P80" s="3">
        <f t="shared" ca="1" si="6"/>
        <v>12.101613166617287</v>
      </c>
      <c r="U80" s="20">
        <v>0.1058875695</v>
      </c>
      <c r="V80" s="20">
        <v>5.3183752999999999E-3</v>
      </c>
      <c r="W80" s="20">
        <v>2.29229E-5</v>
      </c>
      <c r="Y80" s="28">
        <f ca="1">0.000001*0.0000478181*($AC$4*Crysol!G80+$AC$5*Crysol!I80)-$AC$6</f>
        <v>5.8148834853926227E-3</v>
      </c>
      <c r="Z80" s="3">
        <f t="shared" ca="1" si="7"/>
        <v>469.15214427992493</v>
      </c>
      <c r="AE80" s="22">
        <v>0.1058875695</v>
      </c>
      <c r="AF80" s="22">
        <v>1.3432304399999999E-2</v>
      </c>
      <c r="AG80" s="22">
        <v>2.3965299999999999E-5</v>
      </c>
      <c r="AI80" s="28">
        <f ca="1">0.000001*0.0000478181*($AM$4*Crysol!G80+$AM$5*Crysol!I80)-$AM$6</f>
        <v>1.474466931154839E-2</v>
      </c>
      <c r="AJ80" s="3">
        <f t="shared" ca="1" si="8"/>
        <v>2998.7722314243388</v>
      </c>
      <c r="AO80" s="24">
        <v>0.1058875695</v>
      </c>
      <c r="AP80" s="24">
        <v>2.5760058299999999E-2</v>
      </c>
      <c r="AQ80" s="24">
        <v>2.71008E-5</v>
      </c>
      <c r="AS80" s="28">
        <f ca="1">0.000001*0.0000478181*($AW$4*Crysol!G80+$AW$5*Crysol!I80)-$AW$6</f>
        <v>2.780929860993658E-2</v>
      </c>
      <c r="AT80" s="3">
        <f t="shared" ca="1" si="9"/>
        <v>5717.7025430309732</v>
      </c>
    </row>
    <row r="81" spans="1:46" x14ac:dyDescent="0.25">
      <c r="A81" s="15">
        <v>0.10707038639999999</v>
      </c>
      <c r="B81" s="15">
        <v>2.3103899999999999E-4</v>
      </c>
      <c r="C81" s="15">
        <v>2.0041400000000001E-5</v>
      </c>
      <c r="E81" s="28">
        <f ca="1">0.000001*0.0000478181*($I$4*Crysol!G81+$I$5*Crysol!I81)-$I$6</f>
        <v>2.1758758143060856E-4</v>
      </c>
      <c r="F81" s="3">
        <f t="shared" ca="1" si="5"/>
        <v>0.45048471681285324</v>
      </c>
      <c r="K81" s="18">
        <v>0.10707038639999999</v>
      </c>
      <c r="L81" s="18">
        <v>1.2292176000000001E-3</v>
      </c>
      <c r="M81" s="18">
        <v>2.0523800000000002E-5</v>
      </c>
      <c r="O81" s="28">
        <f ca="1">0.000001*0.0000478181*($S$4*Crysol!G81+$S$5*Crysol!I81)-$S$6</f>
        <v>1.2871577440896418E-3</v>
      </c>
      <c r="P81" s="3">
        <f t="shared" ca="1" si="6"/>
        <v>7.9697297334463713</v>
      </c>
      <c r="U81" s="20">
        <v>0.10707038639999999</v>
      </c>
      <c r="V81" s="20">
        <v>5.2917724999999999E-3</v>
      </c>
      <c r="W81" s="20">
        <v>2.24949E-5</v>
      </c>
      <c r="Y81" s="28">
        <f ca="1">0.000001*0.0000478181*($AC$4*Crysol!G81+$AC$5*Crysol!I81)-$AC$6</f>
        <v>5.8089215090815268E-3</v>
      </c>
      <c r="Z81" s="3">
        <f t="shared" ca="1" si="7"/>
        <v>528.52223150473549</v>
      </c>
      <c r="AE81" s="22">
        <v>0.10707038639999999</v>
      </c>
      <c r="AF81" s="22">
        <v>1.34251714E-2</v>
      </c>
      <c r="AG81" s="22">
        <v>2.3830599999999998E-5</v>
      </c>
      <c r="AI81" s="28">
        <f ca="1">0.000001*0.0000478181*($AM$4*Crysol!G81+$AM$5*Crysol!I81)-$AM$6</f>
        <v>1.4729744988293218E-2</v>
      </c>
      <c r="AJ81" s="3">
        <f t="shared" ca="1" si="8"/>
        <v>2996.86520574722</v>
      </c>
      <c r="AO81" s="24">
        <v>0.10707038639999999</v>
      </c>
      <c r="AP81" s="24">
        <v>2.5681430500000001E-2</v>
      </c>
      <c r="AQ81" s="24">
        <v>2.7758899999999999E-5</v>
      </c>
      <c r="AS81" s="28">
        <f ca="1">0.000001*0.0000478181*($AW$4*Crysol!G81+$AW$5*Crysol!I81)-$AW$6</f>
        <v>2.7781265204768455E-2</v>
      </c>
      <c r="AT81" s="3">
        <f t="shared" ca="1" si="9"/>
        <v>5722.2353198026703</v>
      </c>
    </row>
    <row r="82" spans="1:46" x14ac:dyDescent="0.25">
      <c r="A82" s="15">
        <v>0.1082532108</v>
      </c>
      <c r="B82" s="15">
        <v>2.4932589999999998E-4</v>
      </c>
      <c r="C82" s="15">
        <v>1.9616400000000001E-5</v>
      </c>
      <c r="E82" s="28">
        <f ca="1">0.000001*0.0000478181*($I$4*Crysol!G82+$I$5*Crysol!I82)-$I$6</f>
        <v>2.1732408410507438E-4</v>
      </c>
      <c r="F82" s="3">
        <f t="shared" ca="1" si="5"/>
        <v>2.6614029103986598</v>
      </c>
      <c r="K82" s="18">
        <v>0.1082532108</v>
      </c>
      <c r="L82" s="18">
        <v>1.1803675E-3</v>
      </c>
      <c r="M82" s="18">
        <v>1.9808699999999999E-5</v>
      </c>
      <c r="O82" s="28">
        <f ca="1">0.000001*0.0000478181*($S$4*Crysol!G82+$S$5*Crysol!I82)-$S$6</f>
        <v>1.2857730603180811E-3</v>
      </c>
      <c r="P82" s="3">
        <f t="shared" ca="1" si="6"/>
        <v>28.31490396923288</v>
      </c>
      <c r="U82" s="20">
        <v>0.1082532108</v>
      </c>
      <c r="V82" s="20">
        <v>5.2542611999999997E-3</v>
      </c>
      <c r="W82" s="20">
        <v>2.2470899999999999E-5</v>
      </c>
      <c r="Y82" s="28">
        <f ca="1">0.000001*0.0000478181*($AC$4*Crysol!G82+$AC$5*Crysol!I82)-$AC$6</f>
        <v>5.8029594949667602E-3</v>
      </c>
      <c r="Z82" s="3">
        <f t="shared" ca="1" si="7"/>
        <v>596.24711028609238</v>
      </c>
      <c r="AE82" s="22">
        <v>0.1082532108</v>
      </c>
      <c r="AF82" s="22">
        <v>1.33381486E-2</v>
      </c>
      <c r="AG82" s="22">
        <v>2.4295999999999999E-5</v>
      </c>
      <c r="AI82" s="28">
        <f ca="1">0.000001*0.0000478181*($AM$4*Crysol!G82+$AM$5*Crysol!I82)-$AM$6</f>
        <v>1.4714820570405967E-2</v>
      </c>
      <c r="AJ82" s="3">
        <f t="shared" ca="1" si="8"/>
        <v>3210.6383017783537</v>
      </c>
      <c r="AO82" s="24">
        <v>0.1082532108</v>
      </c>
      <c r="AP82" s="24">
        <v>2.5551866699999998E-2</v>
      </c>
      <c r="AQ82" s="24">
        <v>2.7104600000000001E-5</v>
      </c>
      <c r="AS82" s="28">
        <f ca="1">0.000001*0.0000478181*($AW$4*Crysol!G82+$AW$5*Crysol!I82)-$AW$6</f>
        <v>2.7753231621846237E-2</v>
      </c>
      <c r="AT82" s="3">
        <f t="shared" ca="1" si="9"/>
        <v>6596.2647551495502</v>
      </c>
    </row>
    <row r="83" spans="1:46" x14ac:dyDescent="0.25">
      <c r="A83" s="15">
        <v>0.10943602030000001</v>
      </c>
      <c r="B83" s="15">
        <v>2.5321540000000002E-4</v>
      </c>
      <c r="C83" s="15">
        <v>1.9836399999999999E-5</v>
      </c>
      <c r="E83" s="28">
        <f ca="1">0.000001*0.0000478181*($I$4*Crysol!G83+$I$5*Crysol!I83)-$I$6</f>
        <v>2.1706059009880734E-4</v>
      </c>
      <c r="F83" s="3">
        <f t="shared" ca="1" si="5"/>
        <v>3.3220521847361284</v>
      </c>
      <c r="K83" s="18">
        <v>0.10943602030000001</v>
      </c>
      <c r="L83" s="18">
        <v>1.1577037E-3</v>
      </c>
      <c r="M83" s="18">
        <v>1.9933899999999999E-5</v>
      </c>
      <c r="O83" s="28">
        <f ca="1">0.000001*0.0000478181*($S$4*Crysol!G83+$S$5*Crysol!I83)-$S$6</f>
        <v>1.2843883939893358E-3</v>
      </c>
      <c r="P83" s="3">
        <f t="shared" ca="1" si="6"/>
        <v>40.389059742115229</v>
      </c>
      <c r="U83" s="20">
        <v>0.10943602030000001</v>
      </c>
      <c r="V83" s="20">
        <v>5.2258944999999998E-3</v>
      </c>
      <c r="W83" s="20">
        <v>2.2296499999999999E-5</v>
      </c>
      <c r="Y83" s="28">
        <f ca="1">0.000001*0.0000478181*($AC$4*Crysol!G83+$AC$5*Crysol!I83)-$AC$6</f>
        <v>5.7969975559552878E-3</v>
      </c>
      <c r="Z83" s="3">
        <f t="shared" ca="1" si="7"/>
        <v>656.07815617585413</v>
      </c>
      <c r="AE83" s="22">
        <v>0.10943602030000001</v>
      </c>
      <c r="AF83" s="22">
        <v>1.3267164099999999E-2</v>
      </c>
      <c r="AG83" s="22">
        <v>2.3711400000000001E-5</v>
      </c>
      <c r="AI83" s="28">
        <f ca="1">0.000001*0.0000478181*($AM$4*Crysol!G83+$AM$5*Crysol!I83)-$AM$6</f>
        <v>1.4699896340521112E-2</v>
      </c>
      <c r="AJ83" s="3">
        <f t="shared" ca="1" si="8"/>
        <v>3651.0322895769814</v>
      </c>
      <c r="AO83" s="24">
        <v>0.10943602030000001</v>
      </c>
      <c r="AP83" s="24">
        <v>2.5409994599999999E-2</v>
      </c>
      <c r="AQ83" s="24">
        <v>2.7092599999999999E-5</v>
      </c>
      <c r="AS83" s="28">
        <f ca="1">0.000001*0.0000478181*($AW$4*Crysol!G83+$AW$5*Crysol!I83)-$AW$6</f>
        <v>2.7725198392062143E-2</v>
      </c>
      <c r="AT83" s="3">
        <f t="shared" ca="1" si="9"/>
        <v>7302.5927244711838</v>
      </c>
    </row>
    <row r="84" spans="1:46" x14ac:dyDescent="0.25">
      <c r="A84" s="15">
        <v>0.1106188223</v>
      </c>
      <c r="B84" s="15">
        <v>2.1180799999999999E-4</v>
      </c>
      <c r="C84" s="15">
        <v>1.9643599999999999E-5</v>
      </c>
      <c r="E84" s="28">
        <f ca="1">0.000001*0.0000478181*($I$4*Crysol!G84+$I$5*Crysol!I84)-$I$6</f>
        <v>2.1594663237997549E-4</v>
      </c>
      <c r="F84" s="3">
        <f t="shared" ca="1" si="5"/>
        <v>4.4388609266299915E-2</v>
      </c>
      <c r="K84" s="18">
        <v>0.1106188223</v>
      </c>
      <c r="L84" s="18">
        <v>1.1497694000000001E-3</v>
      </c>
      <c r="M84" s="18">
        <v>2.0238499999999999E-5</v>
      </c>
      <c r="O84" s="28">
        <f ca="1">0.000001*0.0000478181*($S$4*Crysol!G84+$S$5*Crysol!I84)-$S$6</f>
        <v>1.2778448637884904E-3</v>
      </c>
      <c r="P84" s="3">
        <f t="shared" ca="1" si="6"/>
        <v>40.047483600290256</v>
      </c>
      <c r="U84" s="20">
        <v>0.1106188223</v>
      </c>
      <c r="V84" s="20">
        <v>5.1767463E-3</v>
      </c>
      <c r="W84" s="20">
        <v>2.2490800000000002E-5</v>
      </c>
      <c r="Y84" s="28">
        <f ca="1">0.000001*0.0000478181*($AC$4*Crysol!G84+$AC$5*Crysol!I84)-$AC$6</f>
        <v>5.7678513782002264E-3</v>
      </c>
      <c r="Z84" s="3">
        <f t="shared" ca="1" si="7"/>
        <v>690.74790052347691</v>
      </c>
      <c r="AE84" s="22">
        <v>0.1106188223</v>
      </c>
      <c r="AF84" s="22">
        <v>1.32061886E-2</v>
      </c>
      <c r="AG84" s="22">
        <v>2.3602900000000001E-5</v>
      </c>
      <c r="AI84" s="28">
        <f ca="1">0.000001*0.0000478181*($AM$4*Crysol!G84+$AM$5*Crysol!I84)-$AM$6</f>
        <v>1.4626247900387765E-2</v>
      </c>
      <c r="AJ84" s="3">
        <f t="shared" ca="1" si="8"/>
        <v>3619.7804341956357</v>
      </c>
      <c r="AO84" s="24">
        <v>0.1106188223</v>
      </c>
      <c r="AP84" s="24">
        <v>2.53726747E-2</v>
      </c>
      <c r="AQ84" s="24">
        <v>2.71316E-5</v>
      </c>
      <c r="AS84" s="28">
        <f ca="1">0.000001*0.0000478181*($AW$4*Crysol!G84+$AW$5*Crysol!I84)-$AW$6</f>
        <v>2.7586330670065981E-2</v>
      </c>
      <c r="AT84" s="3">
        <f t="shared" ca="1" si="9"/>
        <v>6656.8602943464948</v>
      </c>
    </row>
    <row r="85" spans="1:46" x14ac:dyDescent="0.25">
      <c r="A85" s="15">
        <v>0.1118016094</v>
      </c>
      <c r="B85" s="15">
        <v>1.8000479999999999E-4</v>
      </c>
      <c r="C85" s="15">
        <v>1.9544499999999999E-5</v>
      </c>
      <c r="E85" s="28">
        <f ca="1">0.000001*0.0000478181*($I$4*Crysol!G85+$I$5*Crysol!I85)-$I$6</f>
        <v>2.1405760484581216E-4</v>
      </c>
      <c r="F85" s="3">
        <f t="shared" ca="1" si="5"/>
        <v>3.0356846174854937</v>
      </c>
      <c r="K85" s="18">
        <v>0.1118016094</v>
      </c>
      <c r="L85" s="18">
        <v>1.1340514E-3</v>
      </c>
      <c r="M85" s="18">
        <v>1.9679800000000001E-5</v>
      </c>
      <c r="O85" s="28">
        <f ca="1">0.000001*0.0000478181*($S$4*Crysol!G85+$S$5*Crysol!I85)-$S$6</f>
        <v>1.266599803294651E-3</v>
      </c>
      <c r="P85" s="3">
        <f t="shared" ca="1" si="6"/>
        <v>45.363613332917836</v>
      </c>
      <c r="U85" s="20">
        <v>0.1118016094</v>
      </c>
      <c r="V85" s="20">
        <v>5.1681134000000004E-3</v>
      </c>
      <c r="W85" s="20">
        <v>2.1778899999999999E-5</v>
      </c>
      <c r="Y85" s="28">
        <f ca="1">0.000001*0.0000478181*($AC$4*Crysol!G85+$AC$5*Crysol!I85)-$AC$6</f>
        <v>5.7175762440217683E-3</v>
      </c>
      <c r="Z85" s="3">
        <f t="shared" ca="1" si="7"/>
        <v>636.50933572228655</v>
      </c>
      <c r="AE85" s="22">
        <v>0.1118016094</v>
      </c>
      <c r="AF85" s="22">
        <v>1.3142904299999999E-2</v>
      </c>
      <c r="AG85" s="22">
        <v>2.31081E-5</v>
      </c>
      <c r="AI85" s="28">
        <f ca="1">0.000001*0.0000478181*($AM$4*Crysol!G85+$AM$5*Crysol!I85)-$AM$6</f>
        <v>1.4499081148911994E-2</v>
      </c>
      <c r="AJ85" s="3">
        <f t="shared" ca="1" si="8"/>
        <v>3444.3254138533866</v>
      </c>
      <c r="AO85" s="24">
        <v>0.1118016094</v>
      </c>
      <c r="AP85" s="24">
        <v>2.5207864100000001E-2</v>
      </c>
      <c r="AQ85" s="24">
        <v>2.5690999999999998E-5</v>
      </c>
      <c r="AS85" s="28">
        <f ca="1">0.000001*0.0000478181*($AW$4*Crysol!G85+$AW$5*Crysol!I85)-$AW$6</f>
        <v>2.7346453928274023E-2</v>
      </c>
      <c r="AT85" s="3">
        <f t="shared" ca="1" si="9"/>
        <v>6929.3576180612272</v>
      </c>
    </row>
    <row r="86" spans="1:46" x14ac:dyDescent="0.25">
      <c r="A86" s="15">
        <v>0.1129843965</v>
      </c>
      <c r="B86" s="15">
        <v>2.3762579999999999E-4</v>
      </c>
      <c r="C86" s="15">
        <v>1.91075E-5</v>
      </c>
      <c r="E86" s="28">
        <f ca="1">0.000001*0.0000478181*($I$4*Crysol!G86+$I$5*Crysol!I86)-$I$6</f>
        <v>2.1216857731164894E-4</v>
      </c>
      <c r="F86" s="3">
        <f t="shared" ca="1" si="5"/>
        <v>1.7750651873049412</v>
      </c>
      <c r="K86" s="18">
        <v>0.1129843965</v>
      </c>
      <c r="L86" s="18">
        <v>1.1446479E-3</v>
      </c>
      <c r="M86" s="18">
        <v>1.96904E-5</v>
      </c>
      <c r="O86" s="28">
        <f ca="1">0.000001*0.0000478181*($S$4*Crysol!G86+$S$5*Crysol!I86)-$S$6</f>
        <v>1.2553547428008117E-3</v>
      </c>
      <c r="P86" s="3">
        <f t="shared" ca="1" si="6"/>
        <v>31.611117830532176</v>
      </c>
      <c r="U86" s="20">
        <v>0.1129843965</v>
      </c>
      <c r="V86" s="20">
        <v>5.1501029999999996E-3</v>
      </c>
      <c r="W86" s="20">
        <v>2.1785099999999999E-5</v>
      </c>
      <c r="Y86" s="28">
        <f ca="1">0.000001*0.0000478181*($AC$4*Crysol!G86+$AC$5*Crysol!I86)-$AC$6</f>
        <v>5.6673011098433111E-3</v>
      </c>
      <c r="Z86" s="3">
        <f t="shared" ca="1" si="7"/>
        <v>563.63083248006342</v>
      </c>
      <c r="AE86" s="22">
        <v>0.1129843965</v>
      </c>
      <c r="AF86" s="22">
        <v>1.3069279499999999E-2</v>
      </c>
      <c r="AG86" s="22">
        <v>2.2929600000000002E-5</v>
      </c>
      <c r="AI86" s="28">
        <f ca="1">0.000001*0.0000478181*($AM$4*Crysol!G86+$AM$5*Crysol!I86)-$AM$6</f>
        <v>1.4371914397436226E-2</v>
      </c>
      <c r="AJ86" s="3">
        <f t="shared" ca="1" si="8"/>
        <v>3227.3975134742209</v>
      </c>
      <c r="AO86" s="24">
        <v>0.1129843965</v>
      </c>
      <c r="AP86" s="24">
        <v>2.50664279E-2</v>
      </c>
      <c r="AQ86" s="24">
        <v>2.6097799999999999E-5</v>
      </c>
      <c r="AS86" s="28">
        <f ca="1">0.000001*0.0000478181*($AW$4*Crysol!G86+$AW$5*Crysol!I86)-$AW$6</f>
        <v>2.7106577186482055E-2</v>
      </c>
      <c r="AT86" s="3">
        <f t="shared" ca="1" si="9"/>
        <v>6111.0536764873477</v>
      </c>
    </row>
    <row r="87" spans="1:46" x14ac:dyDescent="0.25">
      <c r="A87" s="15">
        <v>0.1141671687</v>
      </c>
      <c r="B87" s="15">
        <v>1.9498709999999999E-4</v>
      </c>
      <c r="C87" s="15">
        <v>1.9550000000000001E-5</v>
      </c>
      <c r="E87" s="28">
        <f ca="1">0.000001*0.0000478181*($I$4*Crysol!G87+$I$5*Crysol!I87)-$I$6</f>
        <v>2.1027957357425367E-4</v>
      </c>
      <c r="F87" s="3">
        <f t="shared" ca="1" si="5"/>
        <v>0.61187393598745976</v>
      </c>
      <c r="K87" s="18">
        <v>0.1141671687</v>
      </c>
      <c r="L87" s="18">
        <v>1.1348393E-3</v>
      </c>
      <c r="M87" s="18">
        <v>1.90951E-5</v>
      </c>
      <c r="O87" s="28">
        <f ca="1">0.000001*0.0000478181*($S$4*Crysol!G87+$S$5*Crysol!I87)-$S$6</f>
        <v>1.244109823965096E-3</v>
      </c>
      <c r="P87" s="3">
        <f t="shared" ca="1" si="6"/>
        <v>32.746295531826732</v>
      </c>
      <c r="U87" s="20">
        <v>0.1141671687</v>
      </c>
      <c r="V87" s="20">
        <v>5.0747114999999997E-3</v>
      </c>
      <c r="W87" s="20">
        <v>2.18181E-5</v>
      </c>
      <c r="Y87" s="28">
        <f ca="1">0.000001*0.0000478181*($AC$4*Crysol!G87+$AC$5*Crysol!I87)-$AC$6</f>
        <v>5.6170266089990342E-3</v>
      </c>
      <c r="Z87" s="3">
        <f t="shared" ca="1" si="7"/>
        <v>617.83079641820132</v>
      </c>
      <c r="AE87" s="22">
        <v>0.1141671687</v>
      </c>
      <c r="AF87" s="22">
        <v>1.2976283200000001E-2</v>
      </c>
      <c r="AG87" s="22">
        <v>2.24376E-5</v>
      </c>
      <c r="AI87" s="28">
        <f ca="1">0.000001*0.0000478181*($AM$4*Crysol!G87+$AM$5*Crysol!I87)-$AM$6</f>
        <v>1.4244749247926351E-2</v>
      </c>
      <c r="AJ87" s="3">
        <f t="shared" ca="1" si="8"/>
        <v>3195.9861718703964</v>
      </c>
      <c r="AO87" s="24">
        <v>0.1141671687</v>
      </c>
      <c r="AP87" s="24">
        <v>2.48817764E-2</v>
      </c>
      <c r="AQ87" s="24">
        <v>2.5774000000000001E-5</v>
      </c>
      <c r="AS87" s="28">
        <f ca="1">0.000001*0.0000478181*($AW$4*Crysol!G87+$AW$5*Crysol!I87)-$AW$6</f>
        <v>2.6866703466504799E-2</v>
      </c>
      <c r="AT87" s="3">
        <f t="shared" ca="1" si="9"/>
        <v>5930.9663398408029</v>
      </c>
    </row>
    <row r="88" spans="1:46" x14ac:dyDescent="0.25">
      <c r="A88" s="15">
        <v>0.1153499335</v>
      </c>
      <c r="B88" s="15">
        <v>2.2433969999999999E-4</v>
      </c>
      <c r="C88" s="15">
        <v>1.91833E-5</v>
      </c>
      <c r="E88" s="28">
        <f ca="1">0.000001*0.0000478181*($I$4*Crysol!G88+$I$5*Crysol!I88)-$I$6</f>
        <v>2.0839058165538751E-4</v>
      </c>
      <c r="F88" s="3">
        <f t="shared" ca="1" si="5"/>
        <v>0.69123659775631685</v>
      </c>
      <c r="K88" s="18">
        <v>0.1153499335</v>
      </c>
      <c r="L88" s="18">
        <v>1.1765911000000001E-3</v>
      </c>
      <c r="M88" s="18">
        <v>1.9942E-5</v>
      </c>
      <c r="O88" s="28">
        <f ca="1">0.000001*0.0000478181*($S$4*Crysol!G88+$S$5*Crysol!I88)-$S$6</f>
        <v>1.2328649754830795E-3</v>
      </c>
      <c r="P88" s="3">
        <f t="shared" ca="1" si="6"/>
        <v>7.9629910339551548</v>
      </c>
      <c r="U88" s="20">
        <v>0.1153499335</v>
      </c>
      <c r="V88" s="20">
        <v>5.0674448999999998E-3</v>
      </c>
      <c r="W88" s="20">
        <v>2.1292800000000001E-5</v>
      </c>
      <c r="Y88" s="28">
        <f ca="1">0.000001*0.0000478181*($AC$4*Crysol!G88+$AC$5*Crysol!I88)-$AC$6</f>
        <v>5.5667524226965656E-3</v>
      </c>
      <c r="Z88" s="3">
        <f t="shared" ca="1" si="7"/>
        <v>549.88347544581302</v>
      </c>
      <c r="AE88" s="22">
        <v>0.1153499335</v>
      </c>
      <c r="AF88" s="22">
        <v>1.2895083099999999E-2</v>
      </c>
      <c r="AG88" s="22">
        <v>2.3120900000000001E-5</v>
      </c>
      <c r="AI88" s="28">
        <f ca="1">0.000001*0.0000478181*($AM$4*Crysol!G88+$AM$5*Crysol!I88)-$AM$6</f>
        <v>1.4117584894023701E-2</v>
      </c>
      <c r="AJ88" s="3">
        <f t="shared" ca="1" si="8"/>
        <v>2795.6933895191019</v>
      </c>
      <c r="AO88" s="24">
        <v>0.1153499335</v>
      </c>
      <c r="AP88" s="24">
        <v>2.47587599E-2</v>
      </c>
      <c r="AQ88" s="24">
        <v>2.52511E-5</v>
      </c>
      <c r="AS88" s="28">
        <f ca="1">0.000001*0.0000478181*($AW$4*Crysol!G88+$AW$5*Crysol!I88)-$AW$6</f>
        <v>2.6626831247294581E-2</v>
      </c>
      <c r="AT88" s="3">
        <f t="shared" ca="1" si="9"/>
        <v>5473.0109223862901</v>
      </c>
    </row>
    <row r="89" spans="1:46" x14ac:dyDescent="0.25">
      <c r="A89" s="15">
        <v>0.1165326834</v>
      </c>
      <c r="B89" s="15">
        <v>1.974515E-4</v>
      </c>
      <c r="C89" s="15">
        <v>1.96053E-5</v>
      </c>
      <c r="E89" s="28">
        <f ca="1">0.000001*0.0000478181*($I$4*Crysol!G89+$I$5*Crysol!I89)-$I$6</f>
        <v>2.0650161353328943E-4</v>
      </c>
      <c r="F89" s="3">
        <f t="shared" ca="1" si="5"/>
        <v>0.21308901917205031</v>
      </c>
      <c r="K89" s="18">
        <v>0.1165326834</v>
      </c>
      <c r="L89" s="18">
        <v>1.1053013E-3</v>
      </c>
      <c r="M89" s="18">
        <v>1.9822000000000001E-5</v>
      </c>
      <c r="O89" s="28">
        <f ca="1">0.000001*0.0000478181*($S$4*Crysol!G89+$S$5*Crysol!I89)-$S$6</f>
        <v>1.2216202686591866E-3</v>
      </c>
      <c r="P89" s="3">
        <f t="shared" ca="1" si="6"/>
        <v>34.435480085995138</v>
      </c>
      <c r="U89" s="20">
        <v>0.1165326834</v>
      </c>
      <c r="V89" s="20">
        <v>5.0072661000000003E-3</v>
      </c>
      <c r="W89" s="20">
        <v>2.1766100000000002E-5</v>
      </c>
      <c r="Y89" s="28">
        <f ca="1">0.000001*0.0000478181*($AC$4*Crysol!G89+$AC$5*Crysol!I89)-$AC$6</f>
        <v>5.5164788697282773E-3</v>
      </c>
      <c r="Z89" s="3">
        <f t="shared" ca="1" si="7"/>
        <v>547.31497622666745</v>
      </c>
      <c r="AE89" s="22">
        <v>0.1165326834</v>
      </c>
      <c r="AF89" s="22">
        <v>1.2742089099999999E-2</v>
      </c>
      <c r="AG89" s="22">
        <v>2.34448E-5</v>
      </c>
      <c r="AI89" s="28">
        <f ca="1">0.000001*0.0000478181*($AM$4*Crysol!G89+$AM$5*Crysol!I89)-$AM$6</f>
        <v>1.3990422142086947E-2</v>
      </c>
      <c r="AJ89" s="3">
        <f t="shared" ca="1" si="8"/>
        <v>2835.0966410843148</v>
      </c>
      <c r="AO89" s="24">
        <v>0.1165326834</v>
      </c>
      <c r="AP89" s="24">
        <v>2.4497855499999999E-2</v>
      </c>
      <c r="AQ89" s="24">
        <v>2.7182399999999999E-5</v>
      </c>
      <c r="AS89" s="28">
        <f ca="1">0.000001*0.0000478181*($AW$4*Crysol!G89+$AW$5*Crysol!I89)-$AW$6</f>
        <v>2.6386962049899064E-2</v>
      </c>
      <c r="AT89" s="3">
        <f t="shared" ca="1" si="9"/>
        <v>4829.8907755578684</v>
      </c>
    </row>
    <row r="90" spans="1:46" x14ac:dyDescent="0.25">
      <c r="A90" s="15">
        <v>0.1177154183</v>
      </c>
      <c r="B90" s="15">
        <v>1.9376530000000001E-4</v>
      </c>
      <c r="C90" s="15">
        <v>1.94138E-5</v>
      </c>
      <c r="E90" s="28">
        <f ca="1">0.000001*0.0000478181*($I$4*Crysol!G90+$I$5*Crysol!I90)-$I$6</f>
        <v>2.0461266936766919E-4</v>
      </c>
      <c r="F90" s="3">
        <f t="shared" ca="1" si="5"/>
        <v>0.31219630235904122</v>
      </c>
      <c r="K90" s="18">
        <v>0.1177154183</v>
      </c>
      <c r="L90" s="18">
        <v>1.1111210000000001E-3</v>
      </c>
      <c r="M90" s="18">
        <v>1.9692599999999998E-5</v>
      </c>
      <c r="O90" s="28">
        <f ca="1">0.000001*0.0000478181*($S$4*Crysol!G90+$S$5*Crysol!I90)-$S$6</f>
        <v>1.2103757044441433E-3</v>
      </c>
      <c r="P90" s="3">
        <f t="shared" ca="1" si="6"/>
        <v>25.403647738218019</v>
      </c>
      <c r="U90" s="20">
        <v>0.1177154183</v>
      </c>
      <c r="V90" s="20">
        <v>4.9846902999999996E-3</v>
      </c>
      <c r="W90" s="20">
        <v>2.1800699999999999E-5</v>
      </c>
      <c r="Y90" s="28">
        <f ca="1">0.000001*0.0000478181*($AC$4*Crysol!G90+$AC$5*Crysol!I90)-$AC$6</f>
        <v>5.4662059543447369E-3</v>
      </c>
      <c r="Z90" s="3">
        <f t="shared" ca="1" si="7"/>
        <v>487.84285029923075</v>
      </c>
      <c r="AE90" s="22">
        <v>0.1177154183</v>
      </c>
      <c r="AF90" s="22">
        <v>1.26332631E-2</v>
      </c>
      <c r="AG90" s="22">
        <v>2.3238200000000001E-5</v>
      </c>
      <c r="AI90" s="28">
        <f ca="1">0.000001*0.0000478181*($AM$4*Crysol!G90+$AM$5*Crysol!I90)-$AM$6</f>
        <v>1.3863261002867541E-2</v>
      </c>
      <c r="AJ90" s="3">
        <f t="shared" ca="1" si="8"/>
        <v>2801.5847946216973</v>
      </c>
      <c r="AO90" s="24">
        <v>0.1177154183</v>
      </c>
      <c r="AP90" s="24">
        <v>2.4278169499999998E-2</v>
      </c>
      <c r="AQ90" s="24">
        <v>2.6468599999999999E-5</v>
      </c>
      <c r="AS90" s="28">
        <f ca="1">0.000001*0.0000478181*($AW$4*Crysol!G90+$AW$5*Crysol!I90)-$AW$6</f>
        <v>2.614709589459889E-2</v>
      </c>
      <c r="AT90" s="3">
        <f t="shared" ca="1" si="9"/>
        <v>4985.6576493120419</v>
      </c>
    </row>
    <row r="91" spans="1:46" x14ac:dyDescent="0.25">
      <c r="A91" s="15">
        <v>0.1188981533</v>
      </c>
      <c r="B91" s="15">
        <v>2.349679E-4</v>
      </c>
      <c r="C91" s="15">
        <v>1.9604499999999998E-5</v>
      </c>
      <c r="E91" s="28">
        <f ca="1">0.000001*0.0000478181*($I$4*Crysol!G91+$I$5*Crysol!I91)-$I$6</f>
        <v>2.027237250423391E-4</v>
      </c>
      <c r="F91" s="3">
        <f t="shared" ca="1" si="5"/>
        <v>2.7051477921971561</v>
      </c>
      <c r="K91" s="18">
        <v>0.1188981533</v>
      </c>
      <c r="L91" s="18">
        <v>1.0982979999999999E-3</v>
      </c>
      <c r="M91" s="18">
        <v>1.98063E-5</v>
      </c>
      <c r="O91" s="28">
        <f ca="1">0.000001*0.0000478181*($S$4*Crysol!G91+$S$5*Crysol!I91)-$S$6</f>
        <v>1.199131139278374E-3</v>
      </c>
      <c r="P91" s="3">
        <f t="shared" ca="1" si="6"/>
        <v>25.917903656377376</v>
      </c>
      <c r="U91" s="20">
        <v>0.1188981533</v>
      </c>
      <c r="V91" s="20">
        <v>4.9278480000000003E-3</v>
      </c>
      <c r="W91" s="20">
        <v>2.19354E-5</v>
      </c>
      <c r="Y91" s="28">
        <f ca="1">0.000001*0.0000478181*($AC$4*Crysol!G91+$AC$5*Crysol!I91)-$AC$6</f>
        <v>5.4159330347106288E-3</v>
      </c>
      <c r="Z91" s="3">
        <f t="shared" ca="1" si="7"/>
        <v>495.10791255077163</v>
      </c>
      <c r="AE91" s="22">
        <v>0.1188981533</v>
      </c>
      <c r="AF91" s="22">
        <v>1.24820201E-2</v>
      </c>
      <c r="AG91" s="22">
        <v>2.38667E-5</v>
      </c>
      <c r="AI91" s="28">
        <f ca="1">0.000001*0.0000478181*($AM$4*Crysol!G91+$AM$5*Crysol!I91)-$AM$6</f>
        <v>1.3736099852896682E-2</v>
      </c>
      <c r="AJ91" s="3">
        <f t="shared" ca="1" si="8"/>
        <v>2760.9946440025528</v>
      </c>
      <c r="AO91" s="24">
        <v>0.1188981533</v>
      </c>
      <c r="AP91" s="24">
        <v>2.4051254599999999E-2</v>
      </c>
      <c r="AQ91" s="24">
        <v>2.817E-5</v>
      </c>
      <c r="AS91" s="28">
        <f ca="1">0.000001*0.0000478181*($AW$4*Crysol!G91+$AW$5*Crysol!I91)-$AW$6</f>
        <v>2.5907229719018078E-2</v>
      </c>
      <c r="AT91" s="3">
        <f t="shared" ca="1" si="9"/>
        <v>4340.8082884547812</v>
      </c>
    </row>
    <row r="92" spans="1:46" x14ac:dyDescent="0.25">
      <c r="A92" s="15">
        <v>0.1200808808</v>
      </c>
      <c r="B92" s="15">
        <v>2.14933E-4</v>
      </c>
      <c r="C92" s="15">
        <v>1.9551999999999998E-5</v>
      </c>
      <c r="E92" s="28">
        <f ca="1">0.000001*0.0000478181*($I$4*Crysol!G92+$I$5*Crysol!I92)-$I$6</f>
        <v>2.0072503909435418E-4</v>
      </c>
      <c r="F92" s="3">
        <f t="shared" ca="1" si="5"/>
        <v>0.52805739600280732</v>
      </c>
      <c r="K92" s="18">
        <v>0.1200808808</v>
      </c>
      <c r="L92" s="18">
        <v>1.1075334999999999E-3</v>
      </c>
      <c r="M92" s="18">
        <v>1.9920700000000001E-5</v>
      </c>
      <c r="O92" s="28">
        <f ca="1">0.000001*0.0000478181*($S$4*Crysol!G92+$S$5*Crysol!I92)-$S$6</f>
        <v>1.1872215264924601E-3</v>
      </c>
      <c r="P92" s="3">
        <f t="shared" ca="1" si="6"/>
        <v>16.002098988034042</v>
      </c>
      <c r="U92" s="20">
        <v>0.1200808808</v>
      </c>
      <c r="V92" s="20">
        <v>4.8585264000000003E-3</v>
      </c>
      <c r="W92" s="20">
        <v>2.1755000000000001E-5</v>
      </c>
      <c r="Y92" s="28">
        <f ca="1">0.000001*0.0000478181*($AC$4*Crysol!G92+$AC$5*Crysol!I92)-$AC$6</f>
        <v>5.3626721315329735E-3</v>
      </c>
      <c r="Z92" s="3">
        <f t="shared" ca="1" si="7"/>
        <v>537.02439401053675</v>
      </c>
      <c r="AE92" s="22">
        <v>0.1200808808</v>
      </c>
      <c r="AF92" s="22">
        <v>1.23487562E-2</v>
      </c>
      <c r="AG92" s="22">
        <v>2.37958E-5</v>
      </c>
      <c r="AI92" s="28">
        <f ca="1">0.000001*0.0000478181*($AM$4*Crysol!G92+$AM$5*Crysol!I92)-$AM$6</f>
        <v>1.360137085867574E-2</v>
      </c>
      <c r="AJ92" s="3">
        <f t="shared" ca="1" si="8"/>
        <v>2770.9861764803791</v>
      </c>
      <c r="AO92" s="24">
        <v>0.1200808808</v>
      </c>
      <c r="AP92" s="24">
        <v>2.3770408699999999E-2</v>
      </c>
      <c r="AQ92" s="24">
        <v>2.6775799999999999E-5</v>
      </c>
      <c r="AS92" s="28">
        <f ca="1">0.000001*0.0000478181*($AW$4*Crysol!G92+$AW$5*Crysol!I92)-$AW$6</f>
        <v>2.5653080599745515E-2</v>
      </c>
      <c r="AT92" s="3">
        <f t="shared" ca="1" si="9"/>
        <v>4943.8395800529897</v>
      </c>
    </row>
    <row r="93" spans="1:46" x14ac:dyDescent="0.25">
      <c r="A93" s="15">
        <v>0.12126359339999999</v>
      </c>
      <c r="B93" s="15">
        <v>2.1361589999999999E-4</v>
      </c>
      <c r="C93" s="15">
        <v>1.9074799999999999E-5</v>
      </c>
      <c r="E93" s="28">
        <f ca="1">0.000001*0.0000478181*($I$4*Crysol!G93+$I$5*Crysol!I93)-$I$6</f>
        <v>1.9723121359622038E-4</v>
      </c>
      <c r="F93" s="3">
        <f t="shared" ca="1" si="5"/>
        <v>0.73782995154525244</v>
      </c>
      <c r="K93" s="18">
        <v>0.12126359339999999</v>
      </c>
      <c r="L93" s="18">
        <v>1.0432104000000001E-3</v>
      </c>
      <c r="M93" s="18">
        <v>1.9563800000000001E-5</v>
      </c>
      <c r="O93" s="28">
        <f ca="1">0.000001*0.0000478181*($S$4*Crysol!G93+$S$5*Crysol!I93)-$S$6</f>
        <v>1.1662512006021938E-3</v>
      </c>
      <c r="P93" s="3">
        <f t="shared" ca="1" si="6"/>
        <v>39.554132851396268</v>
      </c>
      <c r="U93" s="20">
        <v>0.12126359339999999</v>
      </c>
      <c r="V93" s="20">
        <v>4.7850106000000003E-3</v>
      </c>
      <c r="W93" s="20">
        <v>2.1656999999999999E-5</v>
      </c>
      <c r="Y93" s="28">
        <f ca="1">0.000001*0.0000478181*($AC$4*Crysol!G93+$AC$5*Crysol!I93)-$AC$6</f>
        <v>5.2687024900990136E-3</v>
      </c>
      <c r="Z93" s="3">
        <f t="shared" ca="1" si="7"/>
        <v>498.81673858641341</v>
      </c>
      <c r="AE93" s="22">
        <v>0.12126359339999999</v>
      </c>
      <c r="AF93" s="22">
        <v>1.2193506600000001E-2</v>
      </c>
      <c r="AG93" s="22">
        <v>2.3175499999999999E-5</v>
      </c>
      <c r="AI93" s="28">
        <f ca="1">0.000001*0.0000478181*($AM$4*Crysol!G93+$AM$5*Crysol!I93)-$AM$6</f>
        <v>1.3363536425889121E-2</v>
      </c>
      <c r="AJ93" s="3">
        <f t="shared" ca="1" si="8"/>
        <v>2548.7993062661744</v>
      </c>
      <c r="AO93" s="24">
        <v>0.12126359339999999</v>
      </c>
      <c r="AP93" s="24">
        <v>2.3439317899999999E-2</v>
      </c>
      <c r="AQ93" s="24">
        <v>2.52636E-5</v>
      </c>
      <c r="AS93" s="28">
        <f ca="1">0.000001*0.0000478181*($AW$4*Crysol!G93+$AW$5*Crysol!I93)-$AW$6</f>
        <v>2.5204338535186794E-2</v>
      </c>
      <c r="AT93" s="3">
        <f t="shared" ca="1" si="9"/>
        <v>4881.003300504718</v>
      </c>
    </row>
    <row r="94" spans="1:46" x14ac:dyDescent="0.25">
      <c r="A94" s="15">
        <v>0.12244629109999999</v>
      </c>
      <c r="B94" s="15">
        <v>1.8506649999999999E-4</v>
      </c>
      <c r="C94" s="15">
        <v>1.9230100000000001E-5</v>
      </c>
      <c r="E94" s="28">
        <f ca="1">0.000001*0.0000478181*($I$4*Crysol!G94+$I$5*Crysol!I94)-$I$6</f>
        <v>1.9373743211385151E-4</v>
      </c>
      <c r="F94" s="3">
        <f t="shared" ca="1" si="5"/>
        <v>0.20331456275439636</v>
      </c>
      <c r="K94" s="18">
        <v>0.12244629109999999</v>
      </c>
      <c r="L94" s="18">
        <v>1.0323041E-3</v>
      </c>
      <c r="M94" s="18">
        <v>1.9805399999999998E-5</v>
      </c>
      <c r="O94" s="28">
        <f ca="1">0.000001*0.0000478181*($S$4*Crysol!G94+$S$5*Crysol!I94)-$S$6</f>
        <v>1.1452811388994026E-3</v>
      </c>
      <c r="P94" s="3">
        <f t="shared" ca="1" si="6"/>
        <v>32.53966964254667</v>
      </c>
      <c r="U94" s="20">
        <v>0.12244629109999999</v>
      </c>
      <c r="V94" s="20">
        <v>4.6951118999999999E-3</v>
      </c>
      <c r="W94" s="20">
        <v>2.15151E-5</v>
      </c>
      <c r="Y94" s="28">
        <f ca="1">0.000001*0.0000478181*($AC$4*Crysol!G94+$AC$5*Crysol!I94)-$AC$6</f>
        <v>5.174734032509426E-3</v>
      </c>
      <c r="Z94" s="3">
        <f t="shared" ca="1" si="7"/>
        <v>496.94885406735591</v>
      </c>
      <c r="AE94" s="22">
        <v>0.12244629109999999</v>
      </c>
      <c r="AF94" s="22">
        <v>1.20835761E-2</v>
      </c>
      <c r="AG94" s="22">
        <v>2.30029E-5</v>
      </c>
      <c r="AI94" s="28">
        <f ca="1">0.000001*0.0000478181*($AM$4*Crysol!G94+$AM$5*Crysol!I94)-$AM$6</f>
        <v>1.312570498937822E-2</v>
      </c>
      <c r="AJ94" s="3">
        <f t="shared" ca="1" si="8"/>
        <v>2052.4741110944342</v>
      </c>
      <c r="AO94" s="24">
        <v>0.12244629109999999</v>
      </c>
      <c r="AP94" s="24">
        <v>2.3111876100000001E-2</v>
      </c>
      <c r="AQ94" s="24">
        <v>2.5625800000000001E-5</v>
      </c>
      <c r="AS94" s="28">
        <f ca="1">0.000001*0.0000478181*($AW$4*Crysol!G94+$AW$5*Crysol!I94)-$AW$6</f>
        <v>2.475560212395142E-2</v>
      </c>
      <c r="AT94" s="3">
        <f t="shared" ca="1" si="9"/>
        <v>4114.3761852357902</v>
      </c>
    </row>
    <row r="95" spans="1:46" x14ac:dyDescent="0.25">
      <c r="A95" s="15">
        <v>0.1236289814</v>
      </c>
      <c r="B95" s="15">
        <v>2.0131430000000001E-4</v>
      </c>
      <c r="C95" s="15">
        <v>1.8757999999999999E-5</v>
      </c>
      <c r="E95" s="28">
        <f ca="1">0.000001*0.0000478181*($I$4*Crysol!G95+$I$5*Crysol!I95)-$I$6</f>
        <v>1.9024367249166125E-4</v>
      </c>
      <c r="F95" s="3">
        <f t="shared" ca="1" si="5"/>
        <v>0.34831438739924292</v>
      </c>
      <c r="K95" s="18">
        <v>0.1236289814</v>
      </c>
      <c r="L95" s="18">
        <v>1.0961569999999999E-3</v>
      </c>
      <c r="M95" s="18">
        <v>1.9273899999999999E-5</v>
      </c>
      <c r="O95" s="28">
        <f ca="1">0.000001*0.0000478181*($S$4*Crysol!G95+$S$5*Crysol!I95)-$S$6</f>
        <v>1.1243112084038138E-3</v>
      </c>
      <c r="P95" s="3">
        <f t="shared" ca="1" si="6"/>
        <v>2.1337691868384243</v>
      </c>
      <c r="U95" s="20">
        <v>0.1236289814</v>
      </c>
      <c r="V95" s="20">
        <v>4.6212709999999997E-3</v>
      </c>
      <c r="W95" s="20">
        <v>2.12151E-5</v>
      </c>
      <c r="Y95" s="28">
        <f ca="1">0.000001*0.0000478181*($AC$4*Crysol!G95+$AC$5*Crysol!I95)-$AC$6</f>
        <v>5.0807661628693929E-3</v>
      </c>
      <c r="Z95" s="3">
        <f t="shared" ca="1" si="7"/>
        <v>469.10679246733963</v>
      </c>
      <c r="AE95" s="22">
        <v>0.1236289814</v>
      </c>
      <c r="AF95" s="22">
        <v>1.1899690100000001E-2</v>
      </c>
      <c r="AG95" s="22">
        <v>2.2995099999999999E-5</v>
      </c>
      <c r="AI95" s="28">
        <f ca="1">0.000001*0.0000478181*($AM$4*Crysol!G95+$AM$5*Crysol!I95)-$AM$6</f>
        <v>1.2887875040950564E-2</v>
      </c>
      <c r="AJ95" s="3">
        <f t="shared" ca="1" si="8"/>
        <v>1846.7404318990193</v>
      </c>
      <c r="AO95" s="24">
        <v>0.1236289814</v>
      </c>
      <c r="AP95" s="24">
        <v>2.2823682099999999E-2</v>
      </c>
      <c r="AQ95" s="24">
        <v>2.6449500000000001E-5</v>
      </c>
      <c r="AS95" s="28">
        <f ca="1">0.000001*0.0000478181*($AW$4*Crysol!G95+$AW$5*Crysol!I95)-$AW$6</f>
        <v>2.4306868520406835E-2</v>
      </c>
      <c r="AT95" s="3">
        <f t="shared" ca="1" si="9"/>
        <v>3144.5358326562309</v>
      </c>
    </row>
    <row r="96" spans="1:46" x14ac:dyDescent="0.25">
      <c r="A96" s="15">
        <v>0.1248116568</v>
      </c>
      <c r="B96" s="15">
        <v>1.955813E-4</v>
      </c>
      <c r="C96" s="15">
        <v>1.8930500000000001E-5</v>
      </c>
      <c r="E96" s="28">
        <f ca="1">0.000001*0.0000478181*($I$4*Crysol!G96+$I$5*Crysol!I96)-$I$6</f>
        <v>1.8674995688523606E-4</v>
      </c>
      <c r="F96" s="3">
        <f t="shared" ca="1" si="5"/>
        <v>0.2176353041998679</v>
      </c>
      <c r="K96" s="18">
        <v>0.1248116568</v>
      </c>
      <c r="L96" s="18">
        <v>1.0063486E-3</v>
      </c>
      <c r="M96" s="18">
        <v>1.9565600000000001E-5</v>
      </c>
      <c r="O96" s="28">
        <f ca="1">0.000001*0.0000478181*($S$4*Crysol!G96+$S$5*Crysol!I96)-$S$6</f>
        <v>1.1033415420957E-3</v>
      </c>
      <c r="P96" s="3">
        <f t="shared" ca="1" si="6"/>
        <v>24.575022547077825</v>
      </c>
      <c r="U96" s="20">
        <v>0.1248116568</v>
      </c>
      <c r="V96" s="20">
        <v>4.5473123999999997E-3</v>
      </c>
      <c r="W96" s="20">
        <v>2.0953699999999999E-5</v>
      </c>
      <c r="Y96" s="28">
        <f ca="1">0.000001*0.0000478181*($AC$4*Crysol!G96+$AC$5*Crysol!I96)-$AC$6</f>
        <v>4.9867994770737339E-3</v>
      </c>
      <c r="Z96" s="3">
        <f t="shared" ca="1" si="7"/>
        <v>439.91703067329303</v>
      </c>
      <c r="AE96" s="22">
        <v>0.1248116568</v>
      </c>
      <c r="AF96" s="22">
        <v>1.1663917500000001E-2</v>
      </c>
      <c r="AG96" s="22">
        <v>2.2484300000000001E-5</v>
      </c>
      <c r="AI96" s="28">
        <f ca="1">0.000001*0.0000478181*($AM$4*Crysol!G96+$AM$5*Crysol!I96)-$AM$6</f>
        <v>1.265004808879863E-2</v>
      </c>
      <c r="AJ96" s="3">
        <f t="shared" ca="1" si="8"/>
        <v>1923.57940319922</v>
      </c>
      <c r="AO96" s="24">
        <v>0.1248116568</v>
      </c>
      <c r="AP96" s="24">
        <v>2.2461766399999999E-2</v>
      </c>
      <c r="AQ96" s="24">
        <v>2.5666100000000001E-5</v>
      </c>
      <c r="AS96" s="28">
        <f ca="1">0.000001*0.0000478181*($AW$4*Crysol!G96+$AW$5*Crysol!I96)-$AW$6</f>
        <v>2.3858140570185607E-2</v>
      </c>
      <c r="AT96" s="3">
        <f t="shared" ca="1" si="9"/>
        <v>2959.9464182614183</v>
      </c>
    </row>
    <row r="97" spans="1:46" x14ac:dyDescent="0.25">
      <c r="A97" s="15">
        <v>0.12599432469999999</v>
      </c>
      <c r="B97" s="15">
        <v>1.622901E-4</v>
      </c>
      <c r="C97" s="15">
        <v>1.8441399999999999E-5</v>
      </c>
      <c r="E97" s="28">
        <f ca="1">0.000001*0.0000478181*($I$4*Crysol!G97+$I$5*Crysol!I97)-$I$6</f>
        <v>1.8325626343439734E-4</v>
      </c>
      <c r="F97" s="3">
        <f t="shared" ca="1" si="5"/>
        <v>1.2925583508561338</v>
      </c>
      <c r="K97" s="18">
        <v>0.12599432469999999</v>
      </c>
      <c r="L97" s="18">
        <v>1.0013553999999999E-3</v>
      </c>
      <c r="M97" s="18">
        <v>1.8907699999999999E-5</v>
      </c>
      <c r="O97" s="28">
        <f ca="1">0.000001*0.0000478181*($S$4*Crysol!G97+$S$5*Crysol!I97)-$S$6</f>
        <v>1.0823720087678596E-3</v>
      </c>
      <c r="P97" s="3">
        <f t="shared" ca="1" si="6"/>
        <v>18.359917052231815</v>
      </c>
      <c r="U97" s="20">
        <v>0.12599432469999999</v>
      </c>
      <c r="V97" s="20">
        <v>4.5313309E-3</v>
      </c>
      <c r="W97" s="20">
        <v>2.1000099999999999E-5</v>
      </c>
      <c r="Y97" s="28">
        <f ca="1">0.000001*0.0000478181*($AC$4*Crysol!G97+$AC$5*Crysol!I97)-$AC$6</f>
        <v>4.8928333871728954E-3</v>
      </c>
      <c r="Z97" s="3">
        <f t="shared" ca="1" si="7"/>
        <v>296.33288805237254</v>
      </c>
      <c r="AE97" s="22">
        <v>0.12599432469999999</v>
      </c>
      <c r="AF97" s="22">
        <v>1.14772413E-2</v>
      </c>
      <c r="AG97" s="22">
        <v>2.1822800000000001E-5</v>
      </c>
      <c r="AI97" s="28">
        <f ca="1">0.000001*0.0000478181*($AM$4*Crysol!G97+$AM$5*Crysol!I97)-$AM$6</f>
        <v>1.2412222644839176E-2</v>
      </c>
      <c r="AJ97" s="3">
        <f t="shared" ca="1" si="8"/>
        <v>1835.6291531337174</v>
      </c>
      <c r="AO97" s="24">
        <v>0.12599432469999999</v>
      </c>
      <c r="AP97" s="24">
        <v>2.2087700700000001E-2</v>
      </c>
      <c r="AQ97" s="24">
        <v>2.4835399999999999E-5</v>
      </c>
      <c r="AS97" s="28">
        <f ca="1">0.000001*0.0000478181*($AW$4*Crysol!G97+$AW$5*Crysol!I97)-$AW$6</f>
        <v>2.3409415465596949E-2</v>
      </c>
      <c r="AT97" s="3">
        <f t="shared" ca="1" si="9"/>
        <v>2832.2603024068321</v>
      </c>
    </row>
    <row r="98" spans="1:46" x14ac:dyDescent="0.25">
      <c r="A98" s="15">
        <v>0.1271769851</v>
      </c>
      <c r="B98" s="15">
        <v>1.489386E-4</v>
      </c>
      <c r="C98" s="15">
        <v>1.8348599999999999E-5</v>
      </c>
      <c r="E98" s="28">
        <f ca="1">0.000001*0.0000478181*($I$4*Crysol!G98+$I$5*Crysol!I98)-$I$6</f>
        <v>1.7976259213914499E-4</v>
      </c>
      <c r="F98" s="3">
        <f t="shared" ca="1" si="5"/>
        <v>2.8220967865101168</v>
      </c>
      <c r="K98" s="18">
        <v>0.1271769851</v>
      </c>
      <c r="L98" s="18">
        <v>9.8985809999999996E-4</v>
      </c>
      <c r="M98" s="18">
        <v>1.8971199999999999E-5</v>
      </c>
      <c r="O98" s="28">
        <f ca="1">0.000001*0.0000478181*($S$4*Crysol!G98+$S$5*Crysol!I98)-$S$6</f>
        <v>1.0614026084202913E-3</v>
      </c>
      <c r="P98" s="3">
        <f t="shared" ca="1" si="6"/>
        <v>14.222076257613677</v>
      </c>
      <c r="U98" s="20">
        <v>0.1271769851</v>
      </c>
      <c r="V98" s="20">
        <v>4.4077504000000003E-3</v>
      </c>
      <c r="W98" s="20">
        <v>2.0463599999999998E-5</v>
      </c>
      <c r="Y98" s="28">
        <f ca="1">0.000001*0.0000478181*($AC$4*Crysol!G98+$AC$5*Crysol!I98)-$AC$6</f>
        <v>4.798867893166873E-3</v>
      </c>
      <c r="Z98" s="3">
        <f t="shared" ca="1" si="7"/>
        <v>365.30061651999586</v>
      </c>
      <c r="AE98" s="22">
        <v>0.1271769851</v>
      </c>
      <c r="AF98" s="22">
        <v>1.12622846E-2</v>
      </c>
      <c r="AG98" s="22">
        <v>2.1973000000000001E-5</v>
      </c>
      <c r="AI98" s="28">
        <f ca="1">0.000001*0.0000478181*($AM$4*Crysol!G98+$AM$5*Crysol!I98)-$AM$6</f>
        <v>1.2174398709072193E-2</v>
      </c>
      <c r="AJ98" s="3">
        <f t="shared" ca="1" si="8"/>
        <v>1723.136317660257</v>
      </c>
      <c r="AO98" s="24">
        <v>0.1271769851</v>
      </c>
      <c r="AP98" s="24">
        <v>2.1708171799999999E-2</v>
      </c>
      <c r="AQ98" s="24">
        <v>2.5276E-5</v>
      </c>
      <c r="AS98" s="28">
        <f ca="1">0.000001*0.0000478181*($AW$4*Crysol!G98+$AW$5*Crysol!I98)-$AW$6</f>
        <v>2.2960693206640837E-2</v>
      </c>
      <c r="AT98" s="3">
        <f t="shared" ca="1" si="9"/>
        <v>2455.5773607271663</v>
      </c>
    </row>
    <row r="99" spans="1:46" x14ac:dyDescent="0.25">
      <c r="A99" s="15">
        <v>0.12835964559999999</v>
      </c>
      <c r="B99" s="15">
        <v>1.5691389999999999E-4</v>
      </c>
      <c r="C99" s="15">
        <v>1.8410000000000002E-5</v>
      </c>
      <c r="E99" s="28">
        <f ca="1">0.000001*0.0000478181*($I$4*Crysol!G99+$I$5*Crysol!I99)-$I$6</f>
        <v>1.7626892054848484E-4</v>
      </c>
      <c r="F99" s="3">
        <f t="shared" ca="1" si="5"/>
        <v>1.1052987947363193</v>
      </c>
      <c r="K99" s="18">
        <v>0.12835964559999999</v>
      </c>
      <c r="L99" s="18">
        <v>9.8946629999999993E-4</v>
      </c>
      <c r="M99" s="18">
        <v>1.94445E-5</v>
      </c>
      <c r="O99" s="28">
        <f ca="1">0.000001*0.0000478181*($S$4*Crysol!G99+$S$5*Crysol!I99)-$S$6</f>
        <v>1.0404332062996533E-3</v>
      </c>
      <c r="P99" s="3">
        <f t="shared" ca="1" si="6"/>
        <v>6.8704152239669289</v>
      </c>
      <c r="U99" s="20">
        <v>0.12835964559999999</v>
      </c>
      <c r="V99" s="20">
        <v>4.3303622E-3</v>
      </c>
      <c r="W99" s="20">
        <v>2.0318300000000002E-5</v>
      </c>
      <c r="Y99" s="28">
        <f ca="1">0.000001*0.0000478181*($AC$4*Crysol!G99+$AC$5*Crysol!I99)-$AC$6</f>
        <v>4.704902391215589E-3</v>
      </c>
      <c r="Z99" s="3">
        <f t="shared" ca="1" si="7"/>
        <v>339.79901760880858</v>
      </c>
      <c r="AE99" s="22">
        <v>0.12835964559999999</v>
      </c>
      <c r="AF99" s="22">
        <v>1.10974135E-2</v>
      </c>
      <c r="AG99" s="22">
        <v>2.1956299999999998E-5</v>
      </c>
      <c r="AI99" s="28">
        <f ca="1">0.000001*0.0000478181*($AM$4*Crysol!G99+$AM$5*Crysol!I99)-$AM$6</f>
        <v>1.193657475319598E-2</v>
      </c>
      <c r="AJ99" s="3">
        <f t="shared" ca="1" si="8"/>
        <v>1460.7386935274501</v>
      </c>
      <c r="AO99" s="24">
        <v>0.12835964559999999</v>
      </c>
      <c r="AP99" s="24">
        <v>2.1350434000000001E-2</v>
      </c>
      <c r="AQ99" s="24">
        <v>2.4466800000000001E-5</v>
      </c>
      <c r="AS99" s="28">
        <f ca="1">0.000001*0.0000478181*($AW$4*Crysol!G99+$AW$5*Crysol!I99)-$AW$6</f>
        <v>2.2511970909742968E-2</v>
      </c>
      <c r="AT99" s="3">
        <f t="shared" ca="1" si="9"/>
        <v>2253.7808566187014</v>
      </c>
    </row>
    <row r="100" spans="1:46" x14ac:dyDescent="0.25">
      <c r="A100" s="15">
        <v>0.12954227630000001</v>
      </c>
      <c r="B100" s="15">
        <v>1.6464069999999999E-4</v>
      </c>
      <c r="C100" s="15">
        <v>1.8827499999999999E-5</v>
      </c>
      <c r="E100" s="28">
        <f ca="1">0.000001*0.0000478181*($I$4*Crysol!G100+$I$5*Crysol!I100)-$I$6</f>
        <v>1.7277533698935481E-4</v>
      </c>
      <c r="F100" s="3">
        <f t="shared" ca="1" si="5"/>
        <v>0.1866770983881017</v>
      </c>
      <c r="K100" s="18">
        <v>0.12954227630000001</v>
      </c>
      <c r="L100" s="18">
        <v>9.2735129999999997E-4</v>
      </c>
      <c r="M100" s="18">
        <v>1.9114500000000001E-5</v>
      </c>
      <c r="O100" s="28">
        <f ca="1">0.000001*0.0000478181*($S$4*Crysol!G100+$S$5*Crysol!I100)-$S$6</f>
        <v>1.0194643325539656E-3</v>
      </c>
      <c r="P100" s="3">
        <f t="shared" ca="1" si="6"/>
        <v>23.222890613098816</v>
      </c>
      <c r="U100" s="20">
        <v>0.12954227630000001</v>
      </c>
      <c r="V100" s="20">
        <v>4.2458768000000003E-3</v>
      </c>
      <c r="W100" s="20">
        <v>2.1042600000000001E-5</v>
      </c>
      <c r="Y100" s="28">
        <f ca="1">0.000001*0.0000478181*($AC$4*Crysol!G100+$AC$5*Crysol!I100)-$AC$6</f>
        <v>4.6109392569530514E-3</v>
      </c>
      <c r="Z100" s="3">
        <f t="shared" ca="1" si="7"/>
        <v>300.97854977665514</v>
      </c>
      <c r="AE100" s="22">
        <v>0.12954227630000001</v>
      </c>
      <c r="AF100" s="22">
        <v>1.0830434E-2</v>
      </c>
      <c r="AG100" s="22">
        <v>2.20495E-5</v>
      </c>
      <c r="AI100" s="28">
        <f ca="1">0.000001*0.0000478181*($AM$4*Crysol!G100+$AM$5*Crysol!I100)-$AM$6</f>
        <v>1.1698756789871209E-2</v>
      </c>
      <c r="AJ100" s="3">
        <f t="shared" ca="1" si="8"/>
        <v>1550.8325499760692</v>
      </c>
      <c r="AO100" s="24">
        <v>0.12954227630000001</v>
      </c>
      <c r="AP100" s="24">
        <v>2.0909948300000002E-2</v>
      </c>
      <c r="AQ100" s="24">
        <v>2.52685E-5</v>
      </c>
      <c r="AS100" s="28">
        <f ca="1">0.000001*0.0000478181*($AW$4*Crysol!G100+$AW$5*Crysol!I100)-$AW$6</f>
        <v>2.20632599194918E-2</v>
      </c>
      <c r="AT100" s="3">
        <f t="shared" ca="1" si="9"/>
        <v>2083.2165217347483</v>
      </c>
    </row>
    <row r="101" spans="1:46" x14ac:dyDescent="0.25">
      <c r="A101" s="15">
        <v>0.13072490689999999</v>
      </c>
      <c r="B101" s="15">
        <v>1.5199340000000001E-4</v>
      </c>
      <c r="C101" s="15">
        <v>1.8626899999999999E-5</v>
      </c>
      <c r="E101" s="28">
        <f ca="1">0.000001*0.0000478181*($I$4*Crysol!G101+$I$5*Crysol!I101)-$I$6</f>
        <v>1.688123536555738E-4</v>
      </c>
      <c r="F101" s="3">
        <f t="shared" ca="1" si="5"/>
        <v>0.81529875981913436</v>
      </c>
      <c r="K101" s="18">
        <v>0.13072490689999999</v>
      </c>
      <c r="L101" s="18">
        <v>8.8551859999999995E-4</v>
      </c>
      <c r="M101" s="18">
        <v>1.944E-5</v>
      </c>
      <c r="O101" s="28">
        <f ca="1">0.000001*0.0000478181*($S$4*Crysol!G101+$S$5*Crysol!I101)-$S$6</f>
        <v>9.9564616638498499E-4</v>
      </c>
      <c r="P101" s="3">
        <f t="shared" ca="1" si="6"/>
        <v>32.092205408535939</v>
      </c>
      <c r="U101" s="20">
        <v>0.13072490689999999</v>
      </c>
      <c r="V101" s="20">
        <v>4.1044345000000003E-3</v>
      </c>
      <c r="W101" s="20">
        <v>2.0914799999999998E-5</v>
      </c>
      <c r="Y101" s="28">
        <f ca="1">0.000001*0.0000478181*($AC$4*Crysol!G101+$AC$5*Crysol!I101)-$AC$6</f>
        <v>4.5041688656439812E-3</v>
      </c>
      <c r="Z101" s="3">
        <f t="shared" ca="1" si="7"/>
        <v>365.28811434040369</v>
      </c>
      <c r="AE101" s="22">
        <v>0.13072490689999999</v>
      </c>
      <c r="AF101" s="22">
        <v>1.0606888700000001E-2</v>
      </c>
      <c r="AG101" s="22">
        <v>2.2740900000000001E-5</v>
      </c>
      <c r="AI101" s="28">
        <f ca="1">0.000001*0.0000478181*($AM$4*Crysol!G101+$AM$5*Crysol!I101)-$AM$6</f>
        <v>1.1428497247296412E-2</v>
      </c>
      <c r="AJ101" s="3">
        <f t="shared" ca="1" si="8"/>
        <v>1305.3128108525993</v>
      </c>
      <c r="AO101" s="24">
        <v>0.13072490689999999</v>
      </c>
      <c r="AP101" s="24">
        <v>2.0436257100000001E-2</v>
      </c>
      <c r="AQ101" s="24">
        <v>2.7271400000000001E-5</v>
      </c>
      <c r="AS101" s="28">
        <f ca="1">0.000001*0.0000478181*($AW$4*Crysol!G101+$AW$5*Crysol!I101)-$AW$6</f>
        <v>2.1553318346474139E-2</v>
      </c>
      <c r="AT101" s="3">
        <f t="shared" ca="1" si="9"/>
        <v>1677.7958040766878</v>
      </c>
    </row>
    <row r="102" spans="1:46" x14ac:dyDescent="0.25">
      <c r="A102" s="15">
        <v>0.1319075227</v>
      </c>
      <c r="B102" s="15">
        <v>1.4223670000000001E-4</v>
      </c>
      <c r="C102" s="15">
        <v>1.9062199999999999E-5</v>
      </c>
      <c r="E102" s="28">
        <f ca="1">0.000001*0.0000478181*($I$4*Crysol!G102+$I$5*Crysol!I102)-$I$6</f>
        <v>1.6455303310036762E-4</v>
      </c>
      <c r="F102" s="3">
        <f t="shared" ca="1" si="5"/>
        <v>1.3705649672944535</v>
      </c>
      <c r="K102" s="18">
        <v>0.1319075227</v>
      </c>
      <c r="L102" s="18">
        <v>8.9054369999999996E-4</v>
      </c>
      <c r="M102" s="18">
        <v>1.9411100000000001E-5</v>
      </c>
      <c r="O102" s="28">
        <f ca="1">0.000001*0.0000478181*($S$4*Crysol!G102+$S$5*Crysol!I102)-$S$6</f>
        <v>9.7002920772778101E-4</v>
      </c>
      <c r="P102" s="3">
        <f t="shared" ca="1" si="6"/>
        <v>16.767781710483806</v>
      </c>
      <c r="U102" s="20">
        <v>0.1319075227</v>
      </c>
      <c r="V102" s="20">
        <v>4.0077161999999998E-3</v>
      </c>
      <c r="W102" s="20">
        <v>2.09434E-5</v>
      </c>
      <c r="Y102" s="28">
        <f ca="1">0.000001*0.0000478181*($AC$4*Crysol!G102+$AC$5*Crysol!I102)-$AC$6</f>
        <v>4.3893130957103916E-3</v>
      </c>
      <c r="Z102" s="3">
        <f t="shared" ca="1" si="7"/>
        <v>331.98257657765311</v>
      </c>
      <c r="AE102" s="22">
        <v>0.1319075227</v>
      </c>
      <c r="AF102" s="22">
        <v>1.03928493E-2</v>
      </c>
      <c r="AG102" s="22">
        <v>2.2059E-5</v>
      </c>
      <c r="AI102" s="28">
        <f ca="1">0.000001*0.0000478181*($AM$4*Crysol!G102+$AM$5*Crysol!I102)-$AM$6</f>
        <v>1.1137756934965739E-2</v>
      </c>
      <c r="AJ102" s="3">
        <f t="shared" ca="1" si="8"/>
        <v>1140.3369841042866</v>
      </c>
      <c r="AO102" s="24">
        <v>0.1319075227</v>
      </c>
      <c r="AP102" s="24">
        <v>1.9990419999999998E-2</v>
      </c>
      <c r="AQ102" s="24">
        <v>2.4765599999999999E-5</v>
      </c>
      <c r="AS102" s="28">
        <f ca="1">0.000001*0.0000478181*($AW$4*Crysol!G102+$AW$5*Crysol!I102)-$AW$6</f>
        <v>2.1004721148269515E-2</v>
      </c>
      <c r="AT102" s="3">
        <f t="shared" ca="1" si="9"/>
        <v>1677.3980196608452</v>
      </c>
    </row>
    <row r="103" spans="1:46" x14ac:dyDescent="0.25">
      <c r="A103" s="15">
        <v>0.13309012349999999</v>
      </c>
      <c r="B103" s="15">
        <v>1.5124800000000001E-4</v>
      </c>
      <c r="C103" s="15">
        <v>1.9132700000000001E-5</v>
      </c>
      <c r="E103" s="28">
        <f ca="1">0.000001*0.0000478181*($I$4*Crysol!G103+$I$5*Crysol!I103)-$I$6</f>
        <v>1.6029376656930726E-4</v>
      </c>
      <c r="F103" s="3">
        <f t="shared" ca="1" si="5"/>
        <v>0.22353124089915108</v>
      </c>
      <c r="K103" s="18">
        <v>0.13309012349999999</v>
      </c>
      <c r="L103" s="18">
        <v>8.5597509999999996E-4</v>
      </c>
      <c r="M103" s="18">
        <v>1.9344400000000001E-5</v>
      </c>
      <c r="O103" s="28">
        <f ca="1">0.000001*0.0000478181*($S$4*Crysol!G103+$S$5*Crysol!I103)-$S$6</f>
        <v>9.4441257398960861E-4</v>
      </c>
      <c r="P103" s="3">
        <f t="shared" ca="1" si="6"/>
        <v>20.900762543579077</v>
      </c>
      <c r="U103" s="20">
        <v>0.13309012349999999</v>
      </c>
      <c r="V103" s="20">
        <v>3.9782738000000003E-3</v>
      </c>
      <c r="W103" s="20">
        <v>2.0629299999999999E-5</v>
      </c>
      <c r="Y103" s="28">
        <f ca="1">0.000001*0.0000478181*($AC$4*Crysol!G103+$AC$5*Crysol!I103)-$AC$6</f>
        <v>4.2744587825783702E-3</v>
      </c>
      <c r="Z103" s="3">
        <f t="shared" ca="1" si="7"/>
        <v>206.13753875635902</v>
      </c>
      <c r="AE103" s="22">
        <v>0.13309012349999999</v>
      </c>
      <c r="AF103" s="22">
        <v>1.0116045400000001E-2</v>
      </c>
      <c r="AG103" s="22">
        <v>2.2257400000000001E-5</v>
      </c>
      <c r="AI103" s="28">
        <f ca="1">0.000001*0.0000478181*($AM$4*Crysol!G103+$AM$5*Crysol!I103)-$AM$6</f>
        <v>1.084702031031173E-2</v>
      </c>
      <c r="AJ103" s="3">
        <f t="shared" ca="1" si="8"/>
        <v>1078.5892306689261</v>
      </c>
      <c r="AO103" s="24">
        <v>0.13309012349999999</v>
      </c>
      <c r="AP103" s="24">
        <v>1.9530966899999998E-2</v>
      </c>
      <c r="AQ103" s="24">
        <v>2.5000000000000001E-5</v>
      </c>
      <c r="AS103" s="28">
        <f ca="1">0.000001*0.0000478181*($AW$4*Crysol!G103+$AW$5*Crysol!I103)-$AW$6</f>
        <v>2.0456130908333151E-2</v>
      </c>
      <c r="AT103" s="3">
        <f t="shared" ca="1" si="9"/>
        <v>1369.4855077041054</v>
      </c>
    </row>
    <row r="104" spans="1:46" x14ac:dyDescent="0.25">
      <c r="A104" s="15">
        <v>0.1342727095</v>
      </c>
      <c r="B104" s="15">
        <v>1.3641829999999999E-4</v>
      </c>
      <c r="C104" s="15">
        <v>1.86903E-5</v>
      </c>
      <c r="E104" s="28">
        <f ca="1">0.000001*0.0000478181*($I$4*Crysol!G104+$I$5*Crysol!I104)-$I$6</f>
        <v>1.5603455334207053E-4</v>
      </c>
      <c r="F104" s="3">
        <f t="shared" ca="1" si="5"/>
        <v>1.1015382412414374</v>
      </c>
      <c r="K104" s="18">
        <v>0.1342727095</v>
      </c>
      <c r="L104" s="18">
        <v>8.4588719999999999E-4</v>
      </c>
      <c r="M104" s="18">
        <v>1.9408599999999999E-5</v>
      </c>
      <c r="O104" s="28">
        <f ca="1">0.000001*0.0000478181*($S$4*Crysol!G104+$S$5*Crysol!I104)-$S$6</f>
        <v>9.1879626083821262E-4</v>
      </c>
      <c r="P104" s="3">
        <f t="shared" ca="1" si="6"/>
        <v>14.111545775390406</v>
      </c>
      <c r="U104" s="20">
        <v>0.1342727095</v>
      </c>
      <c r="V104" s="20">
        <v>3.8842207000000001E-3</v>
      </c>
      <c r="W104" s="20">
        <v>2.0766899999999999E-5</v>
      </c>
      <c r="Y104" s="28">
        <f ca="1">0.000001*0.0000478181*($AC$4*Crysol!G104+$AC$5*Crysol!I104)-$AC$6</f>
        <v>4.1596059068238879E-3</v>
      </c>
      <c r="Z104" s="3">
        <f t="shared" ca="1" si="7"/>
        <v>175.84817719694703</v>
      </c>
      <c r="AE104" s="22">
        <v>0.1342727095</v>
      </c>
      <c r="AF104" s="22">
        <v>9.9263340000000002E-3</v>
      </c>
      <c r="AG104" s="22">
        <v>2.2478799999999999E-5</v>
      </c>
      <c r="AI104" s="28">
        <f ca="1">0.000001*0.0000478181*($AM$4*Crysol!G104+$AM$5*Crysol!I104)-$AM$6</f>
        <v>1.055628732416535E-2</v>
      </c>
      <c r="AJ104" s="3">
        <f t="shared" ca="1" si="8"/>
        <v>785.3631092535436</v>
      </c>
      <c r="AO104" s="24">
        <v>0.1342727095</v>
      </c>
      <c r="AP104" s="24">
        <v>1.9083902199999999E-2</v>
      </c>
      <c r="AQ104" s="24">
        <v>2.5400499999999998E-5</v>
      </c>
      <c r="AS104" s="28">
        <f ca="1">0.000001*0.0000478181*($AW$4*Crysol!G104+$AW$5*Crysol!I104)-$AW$6</f>
        <v>1.9907547533888108E-2</v>
      </c>
      <c r="AT104" s="3">
        <f t="shared" ca="1" si="9"/>
        <v>1051.4677420982998</v>
      </c>
    </row>
    <row r="105" spans="1:46" x14ac:dyDescent="0.25">
      <c r="A105" s="15">
        <v>0.13545529540000001</v>
      </c>
      <c r="B105" s="15">
        <v>1.659493E-4</v>
      </c>
      <c r="C105" s="15">
        <v>1.8617399999999999E-5</v>
      </c>
      <c r="E105" s="28">
        <f ca="1">0.000001*0.0000478181*($I$4*Crysol!G105+$I$5*Crysol!I105)-$I$6</f>
        <v>1.5177534047499487E-4</v>
      </c>
      <c r="F105" s="3">
        <f t="shared" ca="1" si="5"/>
        <v>0.5796212737665144</v>
      </c>
      <c r="K105" s="18">
        <v>0.13545529540000001</v>
      </c>
      <c r="L105" s="18">
        <v>8.3273609999999997E-4</v>
      </c>
      <c r="M105" s="18">
        <v>1.9135099999999999E-5</v>
      </c>
      <c r="O105" s="28">
        <f ca="1">0.000001*0.0000478181*($S$4*Crysol!G105+$S$5*Crysol!I105)-$S$6</f>
        <v>8.9317994985294393E-4</v>
      </c>
      <c r="P105" s="3">
        <f t="shared" ca="1" si="6"/>
        <v>9.9779830946992867</v>
      </c>
      <c r="U105" s="20">
        <v>0.13545529540000001</v>
      </c>
      <c r="V105" s="20">
        <v>3.7676122000000001E-3</v>
      </c>
      <c r="W105" s="20">
        <v>2.0585999999999999E-5</v>
      </c>
      <c r="Y105" s="28">
        <f ca="1">0.000001*0.0000478181*($AC$4*Crysol!G105+$AC$5*Crysol!I105)-$AC$6</f>
        <v>4.0447530407814198E-3</v>
      </c>
      <c r="Z105" s="3">
        <f t="shared" ca="1" si="7"/>
        <v>181.24128116862849</v>
      </c>
      <c r="AE105" s="22">
        <v>0.13545529540000001</v>
      </c>
      <c r="AF105" s="22">
        <v>9.6675353000000002E-3</v>
      </c>
      <c r="AG105" s="22">
        <v>2.19973E-5</v>
      </c>
      <c r="AI105" s="28">
        <f ca="1">0.000001*0.0000478181*($AM$4*Crysol!G105+$AM$5*Crysol!I105)-$AM$6</f>
        <v>1.0265554362603487E-2</v>
      </c>
      <c r="AJ105" s="3">
        <f t="shared" ca="1" si="8"/>
        <v>739.0797448821354</v>
      </c>
      <c r="AO105" s="24">
        <v>0.13545529540000001</v>
      </c>
      <c r="AP105" s="24">
        <v>1.86346043E-2</v>
      </c>
      <c r="AQ105" s="24">
        <v>2.4916300000000001E-5</v>
      </c>
      <c r="AS105" s="28">
        <f ca="1">0.000001*0.0000478181*($AW$4*Crysol!G105+$AW$5*Crysol!I105)-$AW$6</f>
        <v>1.9358964205831532E-2</v>
      </c>
      <c r="AT105" s="3">
        <f t="shared" ca="1" si="9"/>
        <v>845.16539099335228</v>
      </c>
    </row>
    <row r="106" spans="1:46" x14ac:dyDescent="0.25">
      <c r="A106" s="15">
        <v>0.13663786650000001</v>
      </c>
      <c r="B106" s="15">
        <v>1.460396E-4</v>
      </c>
      <c r="C106" s="15">
        <v>1.8809900000000001E-5</v>
      </c>
      <c r="E106" s="28">
        <f ca="1">0.000001*0.0000478181*($I$4*Crysol!G106+$I$5*Crysol!I106)-$I$6</f>
        <v>1.4751618091174301E-4</v>
      </c>
      <c r="F106" s="3">
        <f t="shared" ca="1" si="5"/>
        <v>6.1622813980619102E-3</v>
      </c>
      <c r="K106" s="18">
        <v>0.13663786650000001</v>
      </c>
      <c r="L106" s="18">
        <v>7.949729E-4</v>
      </c>
      <c r="M106" s="18">
        <v>1.9423E-5</v>
      </c>
      <c r="O106" s="28">
        <f ca="1">0.000001*0.0000478181*($S$4*Crysol!G106+$S$5*Crysol!I106)-$S$6</f>
        <v>8.6756395945445275E-4</v>
      </c>
      <c r="P106" s="3">
        <f t="shared" ca="1" si="6"/>
        <v>13.967981445996658</v>
      </c>
      <c r="U106" s="20">
        <v>0.13663786650000001</v>
      </c>
      <c r="V106" s="20">
        <v>3.7219531000000001E-3</v>
      </c>
      <c r="W106" s="20">
        <v>2.1101500000000001E-5</v>
      </c>
      <c r="Y106" s="28">
        <f ca="1">0.000001*0.0000478181*($AC$4*Crysol!G106+$AC$5*Crysol!I106)-$AC$6</f>
        <v>3.9299016121164959E-3</v>
      </c>
      <c r="Z106" s="3">
        <f t="shared" ca="1" si="7"/>
        <v>97.114701180053515</v>
      </c>
      <c r="AE106" s="22">
        <v>0.13663786650000001</v>
      </c>
      <c r="AF106" s="22">
        <v>9.4527117999999993E-3</v>
      </c>
      <c r="AG106" s="22">
        <v>2.1597600000000001E-5</v>
      </c>
      <c r="AI106" s="28">
        <f ca="1">0.000001*0.0000478181*($AM$4*Crysol!G106+$AM$5*Crysol!I106)-$AM$6</f>
        <v>9.9748250395492628E-3</v>
      </c>
      <c r="AJ106" s="3">
        <f t="shared" ca="1" si="8"/>
        <v>584.41105813813147</v>
      </c>
      <c r="AO106" s="24">
        <v>0.13663786650000001</v>
      </c>
      <c r="AP106" s="24">
        <v>1.8153984099999999E-2</v>
      </c>
      <c r="AQ106" s="24">
        <v>2.42021E-5</v>
      </c>
      <c r="AS106" s="28">
        <f ca="1">0.000001*0.0000478181*($AW$4*Crysol!G106+$AW$5*Crysol!I106)-$AW$6</f>
        <v>1.8810387743266294E-2</v>
      </c>
      <c r="AT106" s="3">
        <f t="shared" ca="1" si="9"/>
        <v>735.59007969676236</v>
      </c>
    </row>
    <row r="107" spans="1:46" x14ac:dyDescent="0.25">
      <c r="A107" s="15">
        <v>0.13782042259999999</v>
      </c>
      <c r="B107" s="15">
        <v>1.4819470000000001E-4</v>
      </c>
      <c r="C107" s="15">
        <v>1.8864200000000001E-5</v>
      </c>
      <c r="E107" s="28">
        <f ca="1">0.000001*0.0000478181*($I$4*Crysol!G107+$I$5*Crysol!I107)-$I$6</f>
        <v>1.4325707537263697E-4</v>
      </c>
      <c r="F107" s="3">
        <f t="shared" ca="1" si="5"/>
        <v>6.8510850136712403E-2</v>
      </c>
      <c r="K107" s="18">
        <v>0.13782042259999999</v>
      </c>
      <c r="L107" s="18">
        <v>8.0134629999999997E-4</v>
      </c>
      <c r="M107" s="18">
        <v>1.9014399999999999E-5</v>
      </c>
      <c r="O107" s="28">
        <f ca="1">0.000001*0.0000478181*($S$4*Crysol!G107+$S$5*Crysol!I107)-$S$6</f>
        <v>8.4194829397499314E-4</v>
      </c>
      <c r="P107" s="3">
        <f t="shared" ca="1" si="6"/>
        <v>4.5596286439523963</v>
      </c>
      <c r="U107" s="20">
        <v>0.13782042259999999</v>
      </c>
      <c r="V107" s="20">
        <v>3.6030965999999998E-3</v>
      </c>
      <c r="W107" s="20">
        <v>2.10652E-5</v>
      </c>
      <c r="Y107" s="28">
        <f ca="1">0.000001*0.0000478181*($AC$4*Crysol!G107+$AC$5*Crysol!I107)-$AC$6</f>
        <v>3.8150516402531399E-3</v>
      </c>
      <c r="Z107" s="3">
        <f t="shared" ca="1" si="7"/>
        <v>101.24097601035102</v>
      </c>
      <c r="AE107" s="22">
        <v>0.13782042259999999</v>
      </c>
      <c r="AF107" s="22">
        <v>9.2004361000000007E-3</v>
      </c>
      <c r="AG107" s="22">
        <v>2.21053E-5</v>
      </c>
      <c r="AI107" s="28">
        <f ca="1">0.000001*0.0000478181*($AM$4*Crysol!G107+$AM$5*Crysol!I107)-$AM$6</f>
        <v>9.6840994041717081E-3</v>
      </c>
      <c r="AJ107" s="3">
        <f t="shared" ca="1" si="8"/>
        <v>478.73309379441184</v>
      </c>
      <c r="AO107" s="24">
        <v>0.13782042259999999</v>
      </c>
      <c r="AP107" s="24">
        <v>1.7642313600000001E-2</v>
      </c>
      <c r="AQ107" s="24">
        <v>2.4087399999999999E-5</v>
      </c>
      <c r="AS107" s="28">
        <f ca="1">0.000001*0.0000478181*($AW$4*Crysol!G107+$AW$5*Crysol!I107)-$AW$6</f>
        <v>1.8261818238969319E-2</v>
      </c>
      <c r="AT107" s="3">
        <f t="shared" ca="1" si="9"/>
        <v>661.46866589747572</v>
      </c>
    </row>
    <row r="108" spans="1:46" x14ac:dyDescent="0.25">
      <c r="A108" s="15">
        <v>0.1390029639</v>
      </c>
      <c r="B108" s="15">
        <v>1.2385989999999999E-4</v>
      </c>
      <c r="C108" s="15">
        <v>1.8972499999999998E-5</v>
      </c>
      <c r="E108" s="28">
        <f ca="1">0.000001*0.0000478181*($I$4*Crysol!G108+$I$5*Crysol!I108)-$I$6</f>
        <v>1.3899802313735462E-4</v>
      </c>
      <c r="F108" s="3">
        <f t="shared" ca="1" si="5"/>
        <v>0.6366414986917206</v>
      </c>
      <c r="K108" s="18">
        <v>0.1390029639</v>
      </c>
      <c r="L108" s="18">
        <v>7.4464859999999998E-4</v>
      </c>
      <c r="M108" s="18">
        <v>1.9525E-5</v>
      </c>
      <c r="O108" s="28">
        <f ca="1">0.000001*0.0000478181*($S$4*Crysol!G108+$S$5*Crysol!I108)-$S$6</f>
        <v>8.1633294908231005E-4</v>
      </c>
      <c r="P108" s="3">
        <f t="shared" ca="1" si="6"/>
        <v>13.479277274067</v>
      </c>
      <c r="U108" s="20">
        <v>0.1390029639</v>
      </c>
      <c r="V108" s="20">
        <v>3.4814642000000002E-3</v>
      </c>
      <c r="W108" s="20">
        <v>2.07517E-5</v>
      </c>
      <c r="Y108" s="28">
        <f ca="1">0.000001*0.0000478181*($AC$4*Crysol!G108+$AC$5*Crysol!I108)-$AC$6</f>
        <v>3.7002031057673259E-3</v>
      </c>
      <c r="Z108" s="3">
        <f t="shared" ca="1" si="7"/>
        <v>111.10784129361494</v>
      </c>
      <c r="AE108" s="22">
        <v>0.1390029639</v>
      </c>
      <c r="AF108" s="22">
        <v>8.9338961999999994E-3</v>
      </c>
      <c r="AG108" s="22">
        <v>2.1668999999999999E-5</v>
      </c>
      <c r="AI108" s="28">
        <f ca="1">0.000001*0.0000478181*($AM$4*Crysol!G108+$AM$5*Crysol!I108)-$AM$6</f>
        <v>9.3933774073017839E-3</v>
      </c>
      <c r="AJ108" s="3">
        <f t="shared" ca="1" si="8"/>
        <v>449.63257540732144</v>
      </c>
      <c r="AO108" s="24">
        <v>0.1390029639</v>
      </c>
      <c r="AP108" s="24">
        <v>1.71748288E-2</v>
      </c>
      <c r="AQ108" s="24">
        <v>2.4251900000000001E-5</v>
      </c>
      <c r="AS108" s="28">
        <f ca="1">0.000001*0.0000478181*($AW$4*Crysol!G108+$AW$5*Crysol!I108)-$AW$6</f>
        <v>1.7713255600163666E-2</v>
      </c>
      <c r="AT108" s="3">
        <f t="shared" ca="1" si="9"/>
        <v>492.90338409311761</v>
      </c>
    </row>
    <row r="109" spans="1:46" x14ac:dyDescent="0.25">
      <c r="A109" s="15">
        <v>0.1401855052</v>
      </c>
      <c r="B109" s="15">
        <v>1.414811E-4</v>
      </c>
      <c r="C109" s="15">
        <v>1.9032E-5</v>
      </c>
      <c r="E109" s="28">
        <f ca="1">0.000001*0.0000478181*($I$4*Crysol!G109+$I$5*Crysol!I109)-$I$6</f>
        <v>1.3475783827154254E-4</v>
      </c>
      <c r="F109" s="3">
        <f t="shared" ca="1" si="5"/>
        <v>0.12479327385048825</v>
      </c>
      <c r="K109" s="18">
        <v>0.1401855052</v>
      </c>
      <c r="L109" s="18">
        <v>7.2931449999999996E-4</v>
      </c>
      <c r="M109" s="18">
        <v>1.8986000000000001E-5</v>
      </c>
      <c r="O109" s="28">
        <f ca="1">0.000001*0.0000478181*($S$4*Crysol!G109+$S$5*Crysol!I109)-$S$6</f>
        <v>7.9082881880797589E-4</v>
      </c>
      <c r="P109" s="3">
        <f t="shared" ca="1" si="6"/>
        <v>10.497490376125446</v>
      </c>
      <c r="U109" s="20">
        <v>0.1401855052</v>
      </c>
      <c r="V109" s="20">
        <v>3.3881714999999999E-3</v>
      </c>
      <c r="W109" s="20">
        <v>2.06221E-5</v>
      </c>
      <c r="Y109" s="28">
        <f ca="1">0.000001*0.0000478181*($AC$4*Crysol!G109+$AC$5*Crysol!I109)-$AC$6</f>
        <v>3.5858504288564103E-3</v>
      </c>
      <c r="Z109" s="3">
        <f t="shared" ca="1" si="7"/>
        <v>91.887192263395491</v>
      </c>
      <c r="AE109" s="22">
        <v>0.1401855052</v>
      </c>
      <c r="AF109" s="22">
        <v>8.6150253000000006E-3</v>
      </c>
      <c r="AG109" s="22">
        <v>2.1457199999999998E-5</v>
      </c>
      <c r="AI109" s="28">
        <f ca="1">0.000001*0.0000478181*($AM$4*Crysol!G109+$AM$5*Crysol!I109)-$AM$6</f>
        <v>9.1039087077969885E-3</v>
      </c>
      <c r="AJ109" s="3">
        <f t="shared" ca="1" si="8"/>
        <v>519.11609897265669</v>
      </c>
      <c r="AO109" s="24">
        <v>0.1401855052</v>
      </c>
      <c r="AP109" s="24">
        <v>1.66993104E-2</v>
      </c>
      <c r="AQ109" s="24">
        <v>2.3765699999999998E-5</v>
      </c>
      <c r="AS109" s="28">
        <f ca="1">0.000001*0.0000478181*($AW$4*Crysol!G109+$AW$5*Crysol!I109)-$AW$6</f>
        <v>1.7167056367621242E-2</v>
      </c>
      <c r="AT109" s="3">
        <f t="shared" ca="1" si="9"/>
        <v>387.36366677480697</v>
      </c>
    </row>
    <row r="110" spans="1:46" x14ac:dyDescent="0.25">
      <c r="A110" s="15">
        <v>0.14136803149999999</v>
      </c>
      <c r="B110" s="15">
        <v>1.580051E-4</v>
      </c>
      <c r="C110" s="15">
        <v>1.87385E-5</v>
      </c>
      <c r="E110" s="28">
        <f ca="1">0.000001*0.0000478181*($I$4*Crysol!G110+$I$5*Crysol!I110)-$I$6</f>
        <v>1.3061911248732561E-4</v>
      </c>
      <c r="F110" s="3">
        <f t="shared" ca="1" si="5"/>
        <v>2.1359307369182248</v>
      </c>
      <c r="K110" s="18">
        <v>0.14136803149999999</v>
      </c>
      <c r="L110" s="18">
        <v>7.1662509999999996E-4</v>
      </c>
      <c r="M110" s="18">
        <v>1.9118099999999999E-5</v>
      </c>
      <c r="O110" s="28">
        <f ca="1">0.000001*0.0000478181*($S$4*Crysol!G110+$S$5*Crysol!I110)-$S$6</f>
        <v>7.6592275044937705E-4</v>
      </c>
      <c r="P110" s="3">
        <f t="shared" ca="1" si="6"/>
        <v>6.6491018325365703</v>
      </c>
      <c r="U110" s="20">
        <v>0.14136803149999999</v>
      </c>
      <c r="V110" s="20">
        <v>3.2822279999999999E-3</v>
      </c>
      <c r="W110" s="20">
        <v>2.0242600000000002E-5</v>
      </c>
      <c r="Y110" s="28">
        <f ca="1">0.000001*0.0000478181*($AC$4*Crysol!G110+$AC$5*Crysol!I110)-$AC$6</f>
        <v>3.474164257838753E-3</v>
      </c>
      <c r="Z110" s="3">
        <f t="shared" ca="1" si="7"/>
        <v>89.904506094681039</v>
      </c>
      <c r="AE110" s="22">
        <v>0.14136803149999999</v>
      </c>
      <c r="AF110" s="22">
        <v>8.4267258999999994E-3</v>
      </c>
      <c r="AG110" s="22">
        <v>2.13236E-5</v>
      </c>
      <c r="AI110" s="28">
        <f ca="1">0.000001*0.0000478181*($AM$4*Crysol!G110+$AM$5*Crysol!I110)-$AM$6</f>
        <v>8.8211797007686932E-3</v>
      </c>
      <c r="AJ110" s="3">
        <f t="shared" ca="1" si="8"/>
        <v>342.19309023299667</v>
      </c>
      <c r="AO110" s="24">
        <v>0.14136803149999999</v>
      </c>
      <c r="AP110" s="24">
        <v>1.6216855499999999E-2</v>
      </c>
      <c r="AQ110" s="24">
        <v>2.3038099999999999E-5</v>
      </c>
      <c r="AS110" s="28">
        <f ca="1">0.000001*0.0000478181*($AW$4*Crysol!G110+$AW$5*Crysol!I110)-$AW$6</f>
        <v>1.6633566518466588E-2</v>
      </c>
      <c r="AT110" s="3">
        <f t="shared" ca="1" si="9"/>
        <v>327.17239253231281</v>
      </c>
    </row>
    <row r="111" spans="1:46" x14ac:dyDescent="0.25">
      <c r="A111" s="15">
        <v>0.142550543</v>
      </c>
      <c r="B111" s="15">
        <v>1.2447700000000001E-4</v>
      </c>
      <c r="C111" s="15">
        <v>1.87416E-5</v>
      </c>
      <c r="E111" s="28">
        <f ca="1">0.000001*0.0000478181*($I$4*Crysol!G111+$I$5*Crysol!I111)-$I$6</f>
        <v>1.2648043850165355E-4</v>
      </c>
      <c r="F111" s="3">
        <f t="shared" ca="1" si="5"/>
        <v>1.1427170367352491E-2</v>
      </c>
      <c r="K111" s="18">
        <v>0.142550543</v>
      </c>
      <c r="L111" s="18">
        <v>7.1530210000000005E-4</v>
      </c>
      <c r="M111" s="18">
        <v>1.9046200000000001E-5</v>
      </c>
      <c r="O111" s="28">
        <f ca="1">0.000001*0.0000478181*($S$4*Crysol!G111+$S$5*Crysol!I111)-$S$6</f>
        <v>7.4101699380461645E-4</v>
      </c>
      <c r="P111" s="3">
        <f t="shared" ca="1" si="6"/>
        <v>1.822857793517481</v>
      </c>
      <c r="U111" s="20">
        <v>0.142550543</v>
      </c>
      <c r="V111" s="20">
        <v>3.1815108000000001E-3</v>
      </c>
      <c r="W111" s="20">
        <v>2.1156900000000001E-5</v>
      </c>
      <c r="Y111" s="28">
        <f ca="1">0.000001*0.0000478181*($AC$4*Crysol!G111+$AC$5*Crysol!I111)-$AC$6</f>
        <v>3.3624794846380656E-3</v>
      </c>
      <c r="Z111" s="3">
        <f t="shared" ca="1" si="7"/>
        <v>73.164901601015728</v>
      </c>
      <c r="AE111" s="22">
        <v>0.142550543</v>
      </c>
      <c r="AF111" s="22">
        <v>8.1251048999999992E-3</v>
      </c>
      <c r="AG111" s="22">
        <v>2.12973E-5</v>
      </c>
      <c r="AI111" s="28">
        <f ca="1">0.000001*0.0000478181*($AM$4*Crysol!G111+$AM$5*Crysol!I111)-$AM$6</f>
        <v>8.5384542322573028E-3</v>
      </c>
      <c r="AJ111" s="3">
        <f t="shared" ca="1" si="8"/>
        <v>376.69112112727322</v>
      </c>
      <c r="AO111" s="24">
        <v>0.142550543</v>
      </c>
      <c r="AP111" s="24">
        <v>1.5725208399999999E-2</v>
      </c>
      <c r="AQ111" s="24">
        <v>2.3949599999999999E-5</v>
      </c>
      <c r="AS111" s="28">
        <f ca="1">0.000001*0.0000478181*($AW$4*Crysol!G111+$AW$5*Crysol!I111)-$AW$6</f>
        <v>1.610008334624569E-2</v>
      </c>
      <c r="AT111" s="3">
        <f t="shared" ca="1" si="9"/>
        <v>245.00576548040638</v>
      </c>
    </row>
    <row r="112" spans="1:46" x14ac:dyDescent="0.25">
      <c r="A112" s="15">
        <v>0.14373303949999999</v>
      </c>
      <c r="B112" s="15">
        <v>1.3057950000000001E-4</v>
      </c>
      <c r="C112" s="15">
        <v>1.8698900000000002E-5</v>
      </c>
      <c r="E112" s="28">
        <f ca="1">0.000001*0.0000478181*($I$4*Crysol!G112+$I$5*Crysol!I112)-$I$6</f>
        <v>1.2234181701450671E-4</v>
      </c>
      <c r="F112" s="3">
        <f t="shared" ca="1" si="5"/>
        <v>0.19407877015429267</v>
      </c>
      <c r="K112" s="18">
        <v>0.14373303949999999</v>
      </c>
      <c r="L112" s="18">
        <v>6.8163309999999999E-4</v>
      </c>
      <c r="M112" s="18">
        <v>1.9126900000000001E-5</v>
      </c>
      <c r="O112" s="28">
        <f ca="1">0.000001*0.0000478181*($S$4*Crysol!G112+$S$5*Crysol!I112)-$S$6</f>
        <v>7.1611155308604318E-4</v>
      </c>
      <c r="P112" s="3">
        <f t="shared" ca="1" si="6"/>
        <v>3.2494238997832121</v>
      </c>
      <c r="U112" s="20">
        <v>0.14373303949999999</v>
      </c>
      <c r="V112" s="20">
        <v>3.0743751999999999E-3</v>
      </c>
      <c r="W112" s="20">
        <v>2.07008E-5</v>
      </c>
      <c r="Y112" s="28">
        <f ca="1">0.000001*0.0000478181*($AC$4*Crysol!G112+$AC$5*Crysol!I112)-$AC$6</f>
        <v>3.2507961281437688E-3</v>
      </c>
      <c r="Z112" s="3">
        <f t="shared" ca="1" si="7"/>
        <v>72.63165600172195</v>
      </c>
      <c r="AE112" s="22">
        <v>0.14373303949999999</v>
      </c>
      <c r="AF112" s="22">
        <v>7.9065096000000001E-3</v>
      </c>
      <c r="AG112" s="22">
        <v>2.10438E-5</v>
      </c>
      <c r="AI112" s="28">
        <f ca="1">0.000001*0.0000478181*($AM$4*Crysol!G112+$AM$5*Crysol!I112)-$AM$6</f>
        <v>8.2557323500806121E-3</v>
      </c>
      <c r="AJ112" s="3">
        <f t="shared" ca="1" si="8"/>
        <v>275.39542724783894</v>
      </c>
      <c r="AO112" s="24">
        <v>0.14373303949999999</v>
      </c>
      <c r="AP112" s="24">
        <v>1.51758669E-2</v>
      </c>
      <c r="AQ112" s="24">
        <v>2.3528099999999999E-5</v>
      </c>
      <c r="AS112" s="28">
        <f ca="1">0.000001*0.0000478181*($AW$4*Crysol!G112+$AW$5*Crysol!I112)-$AW$6</f>
        <v>1.5566606941187376E-2</v>
      </c>
      <c r="AT112" s="3">
        <f t="shared" ca="1" si="9"/>
        <v>275.80499113976589</v>
      </c>
    </row>
    <row r="113" spans="1:46" x14ac:dyDescent="0.25">
      <c r="A113" s="15">
        <v>0.1449155211</v>
      </c>
      <c r="B113" s="15">
        <v>1.247938E-4</v>
      </c>
      <c r="C113" s="15">
        <v>1.8578999999999999E-5</v>
      </c>
      <c r="E113" s="28">
        <f ca="1">0.000001*0.0000478181*($I$4*Crysol!G113+$I$5*Crysol!I113)-$I$6</f>
        <v>1.1820324767589486E-4</v>
      </c>
      <c r="F113" s="3">
        <f t="shared" ca="1" si="5"/>
        <v>0.12583427616021584</v>
      </c>
      <c r="K113" s="18">
        <v>0.1449155211</v>
      </c>
      <c r="L113" s="18">
        <v>6.9557379999999995E-4</v>
      </c>
      <c r="M113" s="18">
        <v>1.9199999999999999E-5</v>
      </c>
      <c r="O113" s="28">
        <f ca="1">0.000001*0.0000478181*($S$4*Crysol!G113+$S$5*Crysol!I113)-$S$6</f>
        <v>6.9120642618748231E-4</v>
      </c>
      <c r="P113" s="3">
        <f t="shared" ca="1" si="6"/>
        <v>5.1741411724893764E-2</v>
      </c>
      <c r="U113" s="20">
        <v>0.1449155211</v>
      </c>
      <c r="V113" s="20">
        <v>2.9678866000000001E-3</v>
      </c>
      <c r="W113" s="20">
        <v>2.0446100000000001E-5</v>
      </c>
      <c r="Y113" s="28">
        <f ca="1">0.000001*0.0000478181*($AC$4*Crysol!G113+$AC$5*Crysol!I113)-$AC$6</f>
        <v>3.1391141789111504E-3</v>
      </c>
      <c r="Z113" s="3">
        <f t="shared" ca="1" si="7"/>
        <v>70.13365470628105</v>
      </c>
      <c r="AE113" s="22">
        <v>0.1449155211</v>
      </c>
      <c r="AF113" s="22">
        <v>7.6142275000000001E-3</v>
      </c>
      <c r="AG113" s="22">
        <v>2.1447800000000002E-5</v>
      </c>
      <c r="AI113" s="28">
        <f ca="1">0.000001*0.0000478181*($AM$4*Crysol!G113+$AM$5*Crysol!I113)-$AM$6</f>
        <v>7.9730140303297236E-3</v>
      </c>
      <c r="AJ113" s="3">
        <f t="shared" ca="1" si="8"/>
        <v>279.83804501456513</v>
      </c>
      <c r="AO113" s="24">
        <v>0.1449155211</v>
      </c>
      <c r="AP113" s="24">
        <v>1.4720309500000001E-2</v>
      </c>
      <c r="AQ113" s="24">
        <v>2.30524E-5</v>
      </c>
      <c r="AS113" s="28">
        <f ca="1">0.000001*0.0000478181*($AW$4*Crysol!G113+$AW$5*Crysol!I113)-$AW$6</f>
        <v>1.5033137258177232E-2</v>
      </c>
      <c r="AT113" s="3">
        <f t="shared" ca="1" si="9"/>
        <v>184.15277654871707</v>
      </c>
    </row>
    <row r="114" spans="1:46" x14ac:dyDescent="0.25">
      <c r="A114" s="15">
        <v>0.14609800279999999</v>
      </c>
      <c r="B114" s="15">
        <v>1.2863809999999999E-4</v>
      </c>
      <c r="C114" s="15">
        <v>1.9017399999999999E-5</v>
      </c>
      <c r="E114" s="28">
        <f ca="1">0.000001*0.0000478181*($I$4*Crysol!G114+$I$5*Crysol!I114)-$I$6</f>
        <v>1.1406467798729291E-4</v>
      </c>
      <c r="F114" s="3">
        <f t="shared" ca="1" si="5"/>
        <v>0.58724699073485509</v>
      </c>
      <c r="K114" s="18">
        <v>0.14609800279999999</v>
      </c>
      <c r="L114" s="18">
        <v>6.3745890000000002E-4</v>
      </c>
      <c r="M114" s="18">
        <v>1.9479399999999999E-5</v>
      </c>
      <c r="O114" s="28">
        <f ca="1">0.000001*0.0000478181*($S$4*Crysol!G114+$S$5*Crysol!I114)-$S$6</f>
        <v>6.6630129718274738E-4</v>
      </c>
      <c r="P114" s="3">
        <f t="shared" ca="1" si="6"/>
        <v>2.1923584106383824</v>
      </c>
      <c r="U114" s="20">
        <v>0.14609800279999999</v>
      </c>
      <c r="V114" s="20">
        <v>2.8858881000000001E-3</v>
      </c>
      <c r="W114" s="20">
        <v>2.0842299999999999E-5</v>
      </c>
      <c r="Y114" s="28">
        <f ca="1">0.000001*0.0000478181*($AC$4*Crysol!G114+$AC$5*Crysol!I114)-$AC$6</f>
        <v>3.0274322202338251E-3</v>
      </c>
      <c r="Z114" s="3">
        <f t="shared" ca="1" si="7"/>
        <v>46.120327367936731</v>
      </c>
      <c r="AE114" s="22">
        <v>0.14609800279999999</v>
      </c>
      <c r="AF114" s="22">
        <v>7.4155363E-3</v>
      </c>
      <c r="AG114" s="22">
        <v>2.1619300000000002E-5</v>
      </c>
      <c r="AI114" s="28">
        <f ca="1">0.000001*0.0000478181*($AM$4*Crysol!G114+$AM$5*Crysol!I114)-$AM$6</f>
        <v>7.6902956866699412E-3</v>
      </c>
      <c r="AJ114" s="3">
        <f t="shared" ca="1" si="8"/>
        <v>161.51833177935202</v>
      </c>
      <c r="AO114" s="24">
        <v>0.14609800279999999</v>
      </c>
      <c r="AP114" s="24">
        <v>1.42239993E-2</v>
      </c>
      <c r="AQ114" s="24">
        <v>2.39378E-5</v>
      </c>
      <c r="AS114" s="28">
        <f ca="1">0.000001*0.0000478181*($AW$4*Crysol!G114+$AW$5*Crysol!I114)-$AW$6</f>
        <v>1.4499667530052678E-2</v>
      </c>
      <c r="AT114" s="3">
        <f t="shared" ca="1" si="9"/>
        <v>132.61876137773757</v>
      </c>
    </row>
    <row r="115" spans="1:46" x14ac:dyDescent="0.25">
      <c r="A115" s="15">
        <v>0.1472804546</v>
      </c>
      <c r="B115" s="15">
        <v>1.5640580000000001E-4</v>
      </c>
      <c r="C115" s="15">
        <v>1.9412500000000001E-5</v>
      </c>
      <c r="E115" s="28">
        <f ca="1">0.000001*0.0000478181*($I$4*Crysol!G115+$I$5*Crysol!I115)-$I$6</f>
        <v>1.0992621294575115E-4</v>
      </c>
      <c r="F115" s="3">
        <f t="shared" ca="1" si="5"/>
        <v>5.7327312741159782</v>
      </c>
      <c r="K115" s="18">
        <v>0.1472804546</v>
      </c>
      <c r="L115" s="18">
        <v>6.4165719999999997E-4</v>
      </c>
      <c r="M115" s="18">
        <v>1.9517E-5</v>
      </c>
      <c r="O115" s="28">
        <f ca="1">0.000001*0.0000478181*($S$4*Crysol!G115+$S$5*Crysol!I115)-$S$6</f>
        <v>6.413967979242124E-4</v>
      </c>
      <c r="P115" s="3">
        <f t="shared" ca="1" si="6"/>
        <v>1.7801752533363232E-4</v>
      </c>
      <c r="U115" s="20">
        <v>0.1472804546</v>
      </c>
      <c r="V115" s="20">
        <v>2.7874039999999998E-3</v>
      </c>
      <c r="W115" s="20">
        <v>2.0993400000000001E-5</v>
      </c>
      <c r="Y115" s="28">
        <f ca="1">0.000001*0.0000478181*($AC$4*Crysol!G115+$AC$5*Crysol!I115)-$AC$6</f>
        <v>2.9157530855245697E-3</v>
      </c>
      <c r="Z115" s="3">
        <f t="shared" ca="1" si="7"/>
        <v>37.378338780732278</v>
      </c>
      <c r="AE115" s="22">
        <v>0.1472804546</v>
      </c>
      <c r="AF115" s="22">
        <v>7.1757165999999997E-3</v>
      </c>
      <c r="AG115" s="22">
        <v>2.1741300000000001E-5</v>
      </c>
      <c r="AI115" s="28">
        <f ca="1">0.000001*0.0000478181*($AM$4*Crysol!G115+$AM$5*Crysol!I115)-$AM$6</f>
        <v>7.4075844917706633E-3</v>
      </c>
      <c r="AJ115" s="3">
        <f t="shared" ca="1" si="8"/>
        <v>113.73921042026129</v>
      </c>
      <c r="AO115" s="24">
        <v>0.1472804546</v>
      </c>
      <c r="AP115" s="24">
        <v>1.37767056E-2</v>
      </c>
      <c r="AQ115" s="24">
        <v>2.3355800000000001E-5</v>
      </c>
      <c r="AS115" s="28">
        <f ca="1">0.000001*0.0000478181*($AW$4*Crysol!G115+$AW$5*Crysol!I115)-$AW$6</f>
        <v>1.3966211291138881E-2</v>
      </c>
      <c r="AT115" s="3">
        <f t="shared" ca="1" si="9"/>
        <v>65.834723926511472</v>
      </c>
    </row>
    <row r="116" spans="1:46" x14ac:dyDescent="0.25">
      <c r="A116" s="15">
        <v>0.14846290649999999</v>
      </c>
      <c r="B116" s="15">
        <v>1.143384E-4</v>
      </c>
      <c r="C116" s="15">
        <v>1.9533100000000001E-5</v>
      </c>
      <c r="E116" s="28">
        <f ca="1">0.000001*0.0000478181*($I$4*Crysol!G116+$I$5*Crysol!I116)-$I$6</f>
        <v>1.0578774755421925E-4</v>
      </c>
      <c r="F116" s="3">
        <f t="shared" ca="1" si="5"/>
        <v>0.19162676216452687</v>
      </c>
      <c r="K116" s="18">
        <v>0.14846290649999999</v>
      </c>
      <c r="L116" s="18">
        <v>5.8874739999999995E-4</v>
      </c>
      <c r="M116" s="18">
        <v>1.9723499999999998E-5</v>
      </c>
      <c r="O116" s="28">
        <f ca="1">0.000001*0.0000478181*($S$4*Crysol!G116+$S$5*Crysol!I116)-$S$6</f>
        <v>6.1649229655950282E-4</v>
      </c>
      <c r="P116" s="3">
        <f t="shared" ca="1" si="6"/>
        <v>1.9787833667323103</v>
      </c>
      <c r="U116" s="20">
        <v>0.14846290649999999</v>
      </c>
      <c r="V116" s="20">
        <v>2.7203292000000001E-3</v>
      </c>
      <c r="W116" s="20">
        <v>2.13497E-5</v>
      </c>
      <c r="Y116" s="28">
        <f ca="1">0.000001*0.0000478181*($AC$4*Crysol!G116+$AC$5*Crysol!I116)-$AC$6</f>
        <v>2.804073941370605E-3</v>
      </c>
      <c r="Z116" s="3">
        <f t="shared" ca="1" si="7"/>
        <v>15.386205821654945</v>
      </c>
      <c r="AE116" s="22">
        <v>0.14846290649999999</v>
      </c>
      <c r="AF116" s="22">
        <v>6.8993335999999999E-3</v>
      </c>
      <c r="AG116" s="22">
        <v>2.1660800000000001E-5</v>
      </c>
      <c r="AI116" s="28">
        <f ca="1">0.000001*0.0000478181*($AM$4*Crysol!G116+$AM$5*Crysol!I116)-$AM$6</f>
        <v>7.1248732729624897E-3</v>
      </c>
      <c r="AJ116" s="3">
        <f t="shared" ca="1" si="8"/>
        <v>108.41688070060873</v>
      </c>
      <c r="AO116" s="24">
        <v>0.14846290649999999</v>
      </c>
      <c r="AP116" s="24">
        <v>1.3270318499999999E-2</v>
      </c>
      <c r="AQ116" s="24">
        <v>2.33691E-5</v>
      </c>
      <c r="AS116" s="28">
        <f ca="1">0.000001*0.0000478181*($AW$4*Crysol!G116+$AW$5*Crysol!I116)-$AW$6</f>
        <v>1.3432755007110671E-2</v>
      </c>
      <c r="AT116" s="3">
        <f t="shared" ca="1" si="9"/>
        <v>48.315147585205338</v>
      </c>
    </row>
    <row r="117" spans="1:46" x14ac:dyDescent="0.25">
      <c r="A117" s="15">
        <v>0.14964534339999999</v>
      </c>
      <c r="B117" s="15">
        <v>9.7795199999999995E-5</v>
      </c>
      <c r="C117" s="15">
        <v>1.9417899999999999E-5</v>
      </c>
      <c r="E117" s="28">
        <f ca="1">0.000001*0.0000478181*($I$4*Crysol!G117+$I$5*Crysol!I117)-$I$6</f>
        <v>1.0164933466121251E-4</v>
      </c>
      <c r="F117" s="3">
        <f t="shared" ca="1" si="5"/>
        <v>3.9395738748791667E-2</v>
      </c>
      <c r="K117" s="18">
        <v>0.14964534339999999</v>
      </c>
      <c r="L117" s="18">
        <v>5.7550349999999995E-4</v>
      </c>
      <c r="M117" s="18">
        <v>1.9952299999999999E-5</v>
      </c>
      <c r="O117" s="28">
        <f ca="1">0.000001*0.0000478181*($S$4*Crysol!G117+$S$5*Crysol!I117)-$S$6</f>
        <v>5.9158811112098035E-4</v>
      </c>
      <c r="P117" s="3">
        <f t="shared" ca="1" si="6"/>
        <v>0.64988303266782821</v>
      </c>
      <c r="U117" s="20">
        <v>0.14964534339999999</v>
      </c>
      <c r="V117" s="20">
        <v>2.6269906999999999E-3</v>
      </c>
      <c r="W117" s="20">
        <v>2.1341699999999999E-5</v>
      </c>
      <c r="Y117" s="28">
        <f ca="1">0.000001*0.0000478181*($AC$4*Crysol!G117+$AC$5*Crysol!I117)-$AC$6</f>
        <v>2.6923962139230287E-3</v>
      </c>
      <c r="Z117" s="3">
        <f t="shared" ca="1" si="7"/>
        <v>9.3922729131295242</v>
      </c>
      <c r="AE117" s="22">
        <v>0.14964534339999999</v>
      </c>
      <c r="AF117" s="22">
        <v>6.6185389000000001E-3</v>
      </c>
      <c r="AG117" s="22">
        <v>2.17763E-5</v>
      </c>
      <c r="AI117" s="28">
        <f ca="1">0.000001*0.0000478181*($AM$4*Crysol!G117+$AM$5*Crysol!I117)-$AM$6</f>
        <v>6.8421656404890115E-3</v>
      </c>
      <c r="AJ117" s="3">
        <f t="shared" ca="1" si="8"/>
        <v>105.4579404639958</v>
      </c>
      <c r="AO117" s="24">
        <v>0.14964534339999999</v>
      </c>
      <c r="AP117" s="24">
        <v>1.2771205000000001E-2</v>
      </c>
      <c r="AQ117" s="24">
        <v>2.34127E-5</v>
      </c>
      <c r="AS117" s="28">
        <f ca="1">0.000001*0.0000478181*($AW$4*Crysol!G117+$AW$5*Crysol!I117)-$AW$6</f>
        <v>1.2899305490245037E-2</v>
      </c>
      <c r="AT117" s="3">
        <f t="shared" ca="1" si="9"/>
        <v>29.936331752588256</v>
      </c>
    </row>
    <row r="118" spans="1:46" x14ac:dyDescent="0.25">
      <c r="A118" s="15">
        <v>0.15082776549999999</v>
      </c>
      <c r="B118" s="15">
        <v>1.0429349999999999E-4</v>
      </c>
      <c r="C118" s="15">
        <v>1.9905999999999999E-5</v>
      </c>
      <c r="E118" s="28">
        <f ca="1">0.000001*0.0000478181*($I$4*Crysol!G118+$I$5*Crysol!I118)-$I$6</f>
        <v>9.797078655800586E-5</v>
      </c>
      <c r="F118" s="3">
        <f t="shared" ca="1" si="5"/>
        <v>0.1008878806386533</v>
      </c>
      <c r="K118" s="18">
        <v>0.15082776549999999</v>
      </c>
      <c r="L118" s="18">
        <v>5.5508330000000005E-4</v>
      </c>
      <c r="M118" s="18">
        <v>1.96762E-5</v>
      </c>
      <c r="O118" s="28">
        <f ca="1">0.000001*0.0000478181*($S$4*Crysol!G118+$S$5*Crysol!I118)-$S$6</f>
        <v>5.6945037258291243E-4</v>
      </c>
      <c r="P118" s="3">
        <f t="shared" ca="1" si="6"/>
        <v>0.53315577168218509</v>
      </c>
      <c r="U118" s="20">
        <v>0.15082776549999999</v>
      </c>
      <c r="V118" s="20">
        <v>2.5112176999999999E-3</v>
      </c>
      <c r="W118" s="20">
        <v>2.1121700000000001E-5</v>
      </c>
      <c r="Y118" s="28">
        <f ca="1">0.000001*0.0000478181*($AC$4*Crysol!G118+$AC$5*Crysol!I118)-$AC$6</f>
        <v>2.5931229047033103E-3</v>
      </c>
      <c r="Z118" s="3">
        <f t="shared" ca="1" si="7"/>
        <v>15.037140597742809</v>
      </c>
      <c r="AE118" s="22">
        <v>0.15082776549999999</v>
      </c>
      <c r="AF118" s="22">
        <v>6.3874693999999999E-3</v>
      </c>
      <c r="AG118" s="22">
        <v>2.1889400000000001E-5</v>
      </c>
      <c r="AI118" s="28">
        <f ca="1">0.000001*0.0000478181*($AM$4*Crysol!G118+$AM$5*Crysol!I118)-$AM$6</f>
        <v>6.5908585089511865E-3</v>
      </c>
      <c r="AJ118" s="3">
        <f t="shared" ca="1" si="8"/>
        <v>86.33515486549615</v>
      </c>
      <c r="AO118" s="24">
        <v>0.15082776549999999</v>
      </c>
      <c r="AP118" s="24">
        <v>1.2344840899999999E-2</v>
      </c>
      <c r="AQ118" s="24">
        <v>2.4015800000000001E-5</v>
      </c>
      <c r="AS118" s="28">
        <f ca="1">0.000001*0.0000478181*($AW$4*Crysol!G118+$AW$5*Crysol!I118)-$AW$6</f>
        <v>1.242510592844916E-2</v>
      </c>
      <c r="AT118" s="3">
        <f t="shared" ca="1" si="9"/>
        <v>11.170139877340137</v>
      </c>
    </row>
    <row r="119" spans="1:46" x14ac:dyDescent="0.25">
      <c r="A119" s="15">
        <v>0.15201017259999999</v>
      </c>
      <c r="B119" s="15">
        <v>9.0452900000000003E-5</v>
      </c>
      <c r="C119" s="15">
        <v>1.9249599999999999E-5</v>
      </c>
      <c r="E119" s="28">
        <f ca="1">0.000001*0.0000478181*($I$4*Crysol!G119+$I$5*Crysol!I119)-$I$6</f>
        <v>9.4489289759048511E-5</v>
      </c>
      <c r="F119" s="3">
        <f t="shared" ca="1" si="5"/>
        <v>4.3968613652398569E-2</v>
      </c>
      <c r="K119" s="18">
        <v>0.15201017259999999</v>
      </c>
      <c r="L119" s="18">
        <v>5.1459379999999999E-4</v>
      </c>
      <c r="M119" s="18">
        <v>1.9457600000000002E-5</v>
      </c>
      <c r="O119" s="28">
        <f ca="1">0.000001*0.0000478181*($S$4*Crysol!G119+$S$5*Crysol!I119)-$S$6</f>
        <v>5.4849805204208756E-4</v>
      </c>
      <c r="P119" s="3">
        <f t="shared" ca="1" si="6"/>
        <v>3.0361959283865541</v>
      </c>
      <c r="U119" s="20">
        <v>0.15201017259999999</v>
      </c>
      <c r="V119" s="20">
        <v>2.4021144E-3</v>
      </c>
      <c r="W119" s="20">
        <v>2.1117699999999999E-5</v>
      </c>
      <c r="Y119" s="28">
        <f ca="1">0.000001*0.0000478181*($AC$4*Crysol!G119+$AC$5*Crysol!I119)-$AC$6</f>
        <v>2.4991648685941813E-3</v>
      </c>
      <c r="Z119" s="3">
        <f t="shared" ca="1" si="7"/>
        <v>21.120395250585258</v>
      </c>
      <c r="AE119" s="22">
        <v>0.15201017259999999</v>
      </c>
      <c r="AF119" s="22">
        <v>6.1563659000000003E-3</v>
      </c>
      <c r="AG119" s="22">
        <v>2.1905200000000002E-5</v>
      </c>
      <c r="AI119" s="28">
        <f ca="1">0.000001*0.0000478181*($AM$4*Crysol!G119+$AM$5*Crysol!I119)-$AM$6</f>
        <v>6.353006441234532E-3</v>
      </c>
      <c r="AJ119" s="3">
        <f t="shared" ca="1" si="8"/>
        <v>80.584529816919485</v>
      </c>
      <c r="AO119" s="24">
        <v>0.15201017259999999</v>
      </c>
      <c r="AP119" s="24">
        <v>1.18696662E-2</v>
      </c>
      <c r="AQ119" s="24">
        <v>2.3322000000000001E-5</v>
      </c>
      <c r="AS119" s="28">
        <f ca="1">0.000001*0.0000478181*($AW$4*Crysol!G119+$AW$5*Crysol!I119)-$AW$6</f>
        <v>1.1976294876528515E-2</v>
      </c>
      <c r="AT119" s="3">
        <f t="shared" ca="1" si="9"/>
        <v>20.903377109130446</v>
      </c>
    </row>
    <row r="120" spans="1:46" x14ac:dyDescent="0.25">
      <c r="A120" s="15">
        <v>0.1531925797</v>
      </c>
      <c r="B120" s="15">
        <v>7.5481099999999998E-5</v>
      </c>
      <c r="C120" s="15">
        <v>1.9925500000000001E-5</v>
      </c>
      <c r="E120" s="28">
        <f ca="1">0.000001*0.0000478181*($I$4*Crysol!G120+$I$5*Crysol!I120)-$I$6</f>
        <v>9.1007792960091176E-5</v>
      </c>
      <c r="F120" s="3">
        <f t="shared" ca="1" si="5"/>
        <v>0.60721078057858546</v>
      </c>
      <c r="K120" s="18">
        <v>0.1531925797</v>
      </c>
      <c r="L120" s="18">
        <v>4.9932399999999999E-4</v>
      </c>
      <c r="M120" s="18">
        <v>2.0034000000000002E-5</v>
      </c>
      <c r="O120" s="28">
        <f ca="1">0.000001*0.0000478181*($S$4*Crysol!G120+$S$5*Crysol!I120)-$S$6</f>
        <v>5.2754573150126259E-4</v>
      </c>
      <c r="P120" s="3">
        <f t="shared" ca="1" si="6"/>
        <v>1.9844125845834406</v>
      </c>
      <c r="U120" s="20">
        <v>0.1531925797</v>
      </c>
      <c r="V120" s="20">
        <v>2.3102493E-3</v>
      </c>
      <c r="W120" s="20">
        <v>2.1125199999999999E-5</v>
      </c>
      <c r="Y120" s="28">
        <f ca="1">0.000001*0.0000478181*($AC$4*Crysol!G120+$AC$5*Crysol!I120)-$AC$6</f>
        <v>2.4052068324850527E-3</v>
      </c>
      <c r="Z120" s="3">
        <f t="shared" ca="1" si="7"/>
        <v>20.20492222148831</v>
      </c>
      <c r="AE120" s="22">
        <v>0.1531925797</v>
      </c>
      <c r="AF120" s="22">
        <v>5.9218960999999999E-3</v>
      </c>
      <c r="AG120" s="22">
        <v>2.2212799999999998E-5</v>
      </c>
      <c r="AI120" s="28">
        <f ca="1">0.000001*0.0000478181*($AM$4*Crysol!G120+$AM$5*Crysol!I120)-$AM$6</f>
        <v>6.1151543735178801E-3</v>
      </c>
      <c r="AJ120" s="3">
        <f t="shared" ca="1" si="8"/>
        <v>75.695415677576932</v>
      </c>
      <c r="AO120" s="24">
        <v>0.1531925797</v>
      </c>
      <c r="AP120" s="24">
        <v>1.1414207500000001E-2</v>
      </c>
      <c r="AQ120" s="24">
        <v>2.3586699999999999E-5</v>
      </c>
      <c r="AS120" s="28">
        <f ca="1">0.000001*0.0000478181*($AW$4*Crysol!G120+$AW$5*Crysol!I120)-$AW$6</f>
        <v>1.152748382460787E-2</v>
      </c>
      <c r="AT120" s="3">
        <f t="shared" ca="1" si="9"/>
        <v>23.064494045480757</v>
      </c>
    </row>
    <row r="121" spans="1:46" x14ac:dyDescent="0.25">
      <c r="A121" s="15">
        <v>0.15437495709999999</v>
      </c>
      <c r="B121" s="15">
        <v>7.5329799999999998E-5</v>
      </c>
      <c r="C121" s="15">
        <v>1.9528300000000001E-5</v>
      </c>
      <c r="E121" s="28">
        <f ca="1">0.000001*0.0000478181*($I$4*Crysol!G121+$I$5*Crysol!I121)-$I$6</f>
        <v>8.7526383610249308E-5</v>
      </c>
      <c r="F121" s="3">
        <f t="shared" ca="1" si="5"/>
        <v>0.39007446198913559</v>
      </c>
      <c r="K121" s="18">
        <v>0.15437495709999999</v>
      </c>
      <c r="L121" s="18">
        <v>4.5729190000000001E-4</v>
      </c>
      <c r="M121" s="18">
        <v>1.97968E-5</v>
      </c>
      <c r="O121" s="28">
        <f ca="1">0.000001*0.0000478181*($S$4*Crysol!G121+$S$5*Crysol!I121)-$S$6</f>
        <v>5.0659393724611444E-4</v>
      </c>
      <c r="P121" s="3">
        <f t="shared" ca="1" si="6"/>
        <v>6.2021139296622154</v>
      </c>
      <c r="U121" s="20">
        <v>0.15437495709999999</v>
      </c>
      <c r="V121" s="20">
        <v>2.2624686999999999E-3</v>
      </c>
      <c r="W121" s="20">
        <v>2.1433999999999998E-5</v>
      </c>
      <c r="Y121" s="28">
        <f ca="1">0.000001*0.0000478181*($AC$4*Crysol!G121+$AC$5*Crysol!I121)-$AC$6</f>
        <v>2.3112511564375941E-3</v>
      </c>
      <c r="Z121" s="3">
        <f t="shared" ca="1" si="7"/>
        <v>5.1798940656039019</v>
      </c>
      <c r="AE121" s="22">
        <v>0.15437495709999999</v>
      </c>
      <c r="AF121" s="22">
        <v>5.6732533999999998E-3</v>
      </c>
      <c r="AG121" s="22">
        <v>2.17299E-5</v>
      </c>
      <c r="AI121" s="28">
        <f ca="1">0.000001*0.0000478181*($AM$4*Crysol!G121+$AM$5*Crysol!I121)-$AM$6</f>
        <v>5.8773082802295092E-3</v>
      </c>
      <c r="AJ121" s="3">
        <f t="shared" ca="1" si="8"/>
        <v>88.181710022131597</v>
      </c>
      <c r="AO121" s="24">
        <v>0.15437495709999999</v>
      </c>
      <c r="AP121" s="24">
        <v>1.09758805E-2</v>
      </c>
      <c r="AQ121" s="24">
        <v>2.3345599999999999E-5</v>
      </c>
      <c r="AS121" s="28">
        <f ca="1">0.000001*0.0000478181*($AW$4*Crysol!G121+$AW$5*Crysol!I121)-$AW$6</f>
        <v>1.1078684046036525E-2</v>
      </c>
      <c r="AT121" s="3">
        <f t="shared" ca="1" si="9"/>
        <v>19.391263601766262</v>
      </c>
    </row>
    <row r="122" spans="1:46" x14ac:dyDescent="0.25">
      <c r="A122" s="15">
        <v>0.1555573344</v>
      </c>
      <c r="B122" s="15">
        <v>1.017756E-4</v>
      </c>
      <c r="C122" s="15">
        <v>1.9899100000000001E-5</v>
      </c>
      <c r="E122" s="28">
        <f ca="1">0.000001*0.0000478181*($I$4*Crysol!G122+$I$5*Crysol!I122)-$I$6</f>
        <v>8.4044974554848764E-5</v>
      </c>
      <c r="F122" s="3">
        <f t="shared" ca="1" si="5"/>
        <v>0.79392822540389474</v>
      </c>
      <c r="K122" s="18">
        <v>0.1555573344</v>
      </c>
      <c r="L122" s="18">
        <v>4.5594180000000002E-4</v>
      </c>
      <c r="M122" s="18">
        <v>1.9958399999999999E-5</v>
      </c>
      <c r="O122" s="28">
        <f ca="1">0.000001*0.0000478181*($S$4*Crysol!G122+$S$5*Crysol!I122)-$S$6</f>
        <v>4.8564214476297098E-4</v>
      </c>
      <c r="P122" s="3">
        <f t="shared" ca="1" si="6"/>
        <v>2.2144788488884251</v>
      </c>
      <c r="U122" s="20">
        <v>0.1555573344</v>
      </c>
      <c r="V122" s="20">
        <v>2.1061422000000002E-3</v>
      </c>
      <c r="W122" s="20">
        <v>2.1173199999999999E-5</v>
      </c>
      <c r="Y122" s="28">
        <f ca="1">0.000001*0.0000478181*($AC$4*Crysol!G122+$AC$5*Crysol!I122)-$AC$6</f>
        <v>2.217295488336467E-3</v>
      </c>
      <c r="Z122" s="3">
        <f t="shared" ca="1" si="7"/>
        <v>27.559518837010035</v>
      </c>
      <c r="AE122" s="22">
        <v>0.1555573344</v>
      </c>
      <c r="AF122" s="22">
        <v>5.4580849000000001E-3</v>
      </c>
      <c r="AG122" s="22">
        <v>2.1655099999999999E-5</v>
      </c>
      <c r="AI122" s="28">
        <f ca="1">0.000001*0.0000478181*($AM$4*Crysol!G122+$AM$5*Crysol!I122)-$AM$6</f>
        <v>5.6394622070570482E-3</v>
      </c>
      <c r="AJ122" s="3">
        <f t="shared" ca="1" si="8"/>
        <v>70.152881139369825</v>
      </c>
      <c r="AO122" s="24">
        <v>0.1555573344</v>
      </c>
      <c r="AP122" s="24">
        <v>1.05126305E-2</v>
      </c>
      <c r="AQ122" s="24">
        <v>2.3449199999999999E-5</v>
      </c>
      <c r="AS122" s="28">
        <f ca="1">0.000001*0.0000478181*($AW$4*Crysol!G122+$AW$5*Crysol!I122)-$AW$6</f>
        <v>1.0629884305422567E-2</v>
      </c>
      <c r="AT122" s="3">
        <f t="shared" ca="1" si="9"/>
        <v>25.00332876276461</v>
      </c>
    </row>
    <row r="123" spans="1:46" x14ac:dyDescent="0.25">
      <c r="A123" s="15">
        <v>0.1567396969</v>
      </c>
      <c r="B123" s="15">
        <v>9.48093E-5</v>
      </c>
      <c r="C123" s="15">
        <v>1.9794699999999999E-5</v>
      </c>
      <c r="E123" s="28">
        <f ca="1">0.000001*0.0000478181*($I$4*Crysol!G123+$I$5*Crysol!I123)-$I$6</f>
        <v>8.0563609076785245E-5</v>
      </c>
      <c r="F123" s="3">
        <f t="shared" ca="1" si="5"/>
        <v>0.51792775739438457</v>
      </c>
      <c r="K123" s="18">
        <v>0.1567396969</v>
      </c>
      <c r="L123" s="18">
        <v>4.4971049999999998E-4</v>
      </c>
      <c r="M123" s="18">
        <v>2.03996E-5</v>
      </c>
      <c r="O123" s="28">
        <f ca="1">0.000001*0.0000478181*($S$4*Crysol!G123+$S$5*Crysol!I123)-$S$6</f>
        <v>4.6469061453666301E-4</v>
      </c>
      <c r="P123" s="3">
        <f t="shared" ca="1" si="6"/>
        <v>0.53924603984196895</v>
      </c>
      <c r="U123" s="20">
        <v>0.1567396969</v>
      </c>
      <c r="V123" s="20">
        <v>2.0471629999999998E-3</v>
      </c>
      <c r="W123" s="20">
        <v>2.1223899999999999E-5</v>
      </c>
      <c r="Y123" s="28">
        <f ca="1">0.000001*0.0000478181*($AC$4*Crysol!G123+$AC$5*Crysol!I123)-$AC$6</f>
        <v>2.1233409962930078E-3</v>
      </c>
      <c r="Z123" s="3">
        <f t="shared" ca="1" si="7"/>
        <v>12.882753855936825</v>
      </c>
      <c r="AE123" s="22">
        <v>0.1567396969</v>
      </c>
      <c r="AF123" s="22">
        <v>5.2557131E-3</v>
      </c>
      <c r="AG123" s="22">
        <v>2.156E-5</v>
      </c>
      <c r="AI123" s="28">
        <f ca="1">0.000001*0.0000478181*($AM$4*Crysol!G123+$AM$5*Crysol!I123)-$AM$6</f>
        <v>5.4016191110407685E-3</v>
      </c>
      <c r="AJ123" s="3">
        <f t="shared" ca="1" si="8"/>
        <v>45.798247066969445</v>
      </c>
      <c r="AO123" s="24">
        <v>0.1567396969</v>
      </c>
      <c r="AP123" s="24">
        <v>1.0123620700000001E-2</v>
      </c>
      <c r="AQ123" s="24">
        <v>2.3362200000000001E-5</v>
      </c>
      <c r="AS123" s="28">
        <f ca="1">0.000001*0.0000478181*($AW$4*Crysol!G123+$AW$5*Crysol!I123)-$AW$6</f>
        <v>1.018109018250456E-2</v>
      </c>
      <c r="AT123" s="3">
        <f t="shared" ca="1" si="9"/>
        <v>6.0512778977394532</v>
      </c>
    </row>
    <row r="124" spans="1:46" x14ac:dyDescent="0.25">
      <c r="A124" s="15">
        <v>0.15792204439999999</v>
      </c>
      <c r="B124" s="15">
        <v>8.6083700000000004E-5</v>
      </c>
      <c r="C124" s="15">
        <v>2.0185200000000001E-5</v>
      </c>
      <c r="E124" s="28">
        <f ca="1">0.000001*0.0000478181*($I$4*Crysol!G124+$I$5*Crysol!I124)-$I$6</f>
        <v>7.7082287764941709E-5</v>
      </c>
      <c r="F124" s="3">
        <f t="shared" ca="1" si="5"/>
        <v>0.19886355053553884</v>
      </c>
      <c r="K124" s="18">
        <v>0.15792204439999999</v>
      </c>
      <c r="L124" s="18">
        <v>4.3073429999999999E-4</v>
      </c>
      <c r="M124" s="18">
        <v>1.98386E-5</v>
      </c>
      <c r="O124" s="28">
        <f ca="1">0.000001*0.0000478181*($S$4*Crysol!G124+$S$5*Crysol!I124)-$S$6</f>
        <v>4.437393501112022E-4</v>
      </c>
      <c r="P124" s="3">
        <f t="shared" ca="1" si="6"/>
        <v>0.42973627798169578</v>
      </c>
      <c r="U124" s="20">
        <v>0.15792204439999999</v>
      </c>
      <c r="V124" s="20">
        <v>1.9874794E-3</v>
      </c>
      <c r="W124" s="20">
        <v>2.13483E-5</v>
      </c>
      <c r="Y124" s="28">
        <f ca="1">0.000001*0.0000478181*($AC$4*Crysol!G124+$AC$5*Crysol!I124)-$AC$6</f>
        <v>2.0293876961998882E-3</v>
      </c>
      <c r="Z124" s="3">
        <f t="shared" ca="1" si="7"/>
        <v>3.8536601778823938</v>
      </c>
      <c r="AE124" s="22">
        <v>0.15792204439999999</v>
      </c>
      <c r="AF124" s="22">
        <v>5.0386093E-3</v>
      </c>
      <c r="AG124" s="22">
        <v>2.1359899999999999E-5</v>
      </c>
      <c r="AI124" s="28">
        <f ca="1">0.000001*0.0000478181*($AM$4*Crysol!G124+$AM$5*Crysol!I124)-$AM$6</f>
        <v>5.1637790324125131E-3</v>
      </c>
      <c r="AJ124" s="3">
        <f t="shared" ca="1" si="8"/>
        <v>34.339994188119626</v>
      </c>
      <c r="AO124" s="24">
        <v>0.15792204439999999</v>
      </c>
      <c r="AP124" s="24">
        <v>9.6800885999999992E-3</v>
      </c>
      <c r="AQ124" s="24">
        <v>2.28563E-5</v>
      </c>
      <c r="AS124" s="28">
        <f ca="1">0.000001*0.0000478181*($AW$4*Crysol!G124+$AW$5*Crysol!I124)-$AW$6</f>
        <v>9.7323017531973175E-3</v>
      </c>
      <c r="AT124" s="3">
        <f t="shared" ca="1" si="9"/>
        <v>5.2185276317201774</v>
      </c>
    </row>
    <row r="125" spans="1:46" x14ac:dyDescent="0.25">
      <c r="A125" s="15">
        <v>0.15910437699999999</v>
      </c>
      <c r="B125" s="15">
        <v>5.4651000000000002E-5</v>
      </c>
      <c r="C125" s="15">
        <v>1.9930300000000001E-5</v>
      </c>
      <c r="E125" s="28">
        <f ca="1">0.000001*0.0000478181*($I$4*Crysol!G125+$I$5*Crysol!I125)-$I$6</f>
        <v>7.3601010324876508E-5</v>
      </c>
      <c r="F125" s="3">
        <f t="shared" ca="1" si="5"/>
        <v>0.9040474592132286</v>
      </c>
      <c r="K125" s="18">
        <v>0.15910437699999999</v>
      </c>
      <c r="L125" s="18">
        <v>3.7942480000000001E-4</v>
      </c>
      <c r="M125" s="18">
        <v>2.0068399999999999E-5</v>
      </c>
      <c r="O125" s="28">
        <f ca="1">0.000001*0.0000478181*($S$4*Crysol!G125+$S$5*Crysol!I125)-$S$6</f>
        <v>4.2278834971458163E-4</v>
      </c>
      <c r="P125" s="3">
        <f t="shared" ca="1" si="6"/>
        <v>4.6690030184493807</v>
      </c>
      <c r="U125" s="20">
        <v>0.15910437699999999</v>
      </c>
      <c r="V125" s="20">
        <v>1.8936876E-3</v>
      </c>
      <c r="W125" s="20">
        <v>2.1414399999999999E-5</v>
      </c>
      <c r="Y125" s="28">
        <f ca="1">0.000001*0.0000478181*($AC$4*Crysol!G125+$AC$5*Crysol!I125)-$AC$6</f>
        <v>1.9354355801107683E-3</v>
      </c>
      <c r="Z125" s="3">
        <f t="shared" ca="1" si="7"/>
        <v>3.8006608261501151</v>
      </c>
      <c r="AE125" s="22">
        <v>0.15910437699999999</v>
      </c>
      <c r="AF125" s="22">
        <v>4.8208605000000003E-3</v>
      </c>
      <c r="AG125" s="22">
        <v>2.11999E-5</v>
      </c>
      <c r="AI125" s="28">
        <f ca="1">0.000001*0.0000478181*($AM$4*Crysol!G125+$AM$5*Crysol!I125)-$AM$6</f>
        <v>4.9259419510563488E-3</v>
      </c>
      <c r="AJ125" s="3">
        <f t="shared" ca="1" si="8"/>
        <v>24.568831273822234</v>
      </c>
      <c r="AO125" s="24">
        <v>0.15910437699999999</v>
      </c>
      <c r="AP125" s="24">
        <v>9.2868264999999995E-3</v>
      </c>
      <c r="AQ125" s="24">
        <v>2.3125500000000001E-5</v>
      </c>
      <c r="AS125" s="28">
        <f ca="1">0.000001*0.0000478181*($AW$4*Crysol!G125+$AW$5*Crysol!I125)-$AW$6</f>
        <v>9.2835189795434109E-3</v>
      </c>
      <c r="AT125" s="3">
        <f t="shared" ca="1" si="9"/>
        <v>2.0456098909406237E-2</v>
      </c>
    </row>
    <row r="126" spans="1:46" x14ac:dyDescent="0.25">
      <c r="A126" s="15">
        <v>0.16028667990000001</v>
      </c>
      <c r="B126" s="15">
        <v>5.5567199999999999E-5</v>
      </c>
      <c r="C126" s="15">
        <v>1.9783899999999999E-5</v>
      </c>
      <c r="E126" s="28">
        <f ca="1">0.000001*0.0000478181*($I$4*Crysol!G126+$I$5*Crysol!I126)-$I$6</f>
        <v>7.0317049751330413E-5</v>
      </c>
      <c r="F126" s="3">
        <f t="shared" ca="1" si="5"/>
        <v>0.55584202185099163</v>
      </c>
      <c r="K126" s="18">
        <v>0.16028667990000001</v>
      </c>
      <c r="L126" s="18">
        <v>3.7861980000000002E-4</v>
      </c>
      <c r="M126" s="18">
        <v>2.00825E-5</v>
      </c>
      <c r="O126" s="28">
        <f ca="1">0.000001*0.0000478181*($S$4*Crysol!G126+$S$5*Crysol!I126)-$S$6</f>
        <v>4.0302514271047256E-4</v>
      </c>
      <c r="P126" s="3">
        <f t="shared" ca="1" si="6"/>
        <v>1.4768427995395761</v>
      </c>
      <c r="U126" s="20">
        <v>0.16028667990000001</v>
      </c>
      <c r="V126" s="20">
        <v>1.7970265999999999E-3</v>
      </c>
      <c r="W126" s="20">
        <v>2.1236199999999998E-5</v>
      </c>
      <c r="Y126" s="28">
        <f ca="1">0.000001*0.0000478181*($AC$4*Crysol!G126+$AC$5*Crysol!I126)-$AC$6</f>
        <v>1.8468103455445749E-3</v>
      </c>
      <c r="Z126" s="3">
        <f t="shared" ca="1" si="7"/>
        <v>5.4956810869081254</v>
      </c>
      <c r="AE126" s="22">
        <v>0.16028667990000001</v>
      </c>
      <c r="AF126" s="22">
        <v>4.6273922000000002E-3</v>
      </c>
      <c r="AG126" s="22">
        <v>2.1779600000000001E-5</v>
      </c>
      <c r="AI126" s="28">
        <f ca="1">0.000001*0.0000478181*($AM$4*Crysol!G126+$AM$5*Crysol!I126)-$AM$6</f>
        <v>4.7015899701356835E-3</v>
      </c>
      <c r="AJ126" s="3">
        <f t="shared" ca="1" si="8"/>
        <v>11.605982426081786</v>
      </c>
      <c r="AO126" s="24">
        <v>0.16028667990000001</v>
      </c>
      <c r="AP126" s="24">
        <v>8.9184446000000004E-3</v>
      </c>
      <c r="AQ126" s="24">
        <v>2.2661299999999999E-5</v>
      </c>
      <c r="AS126" s="28">
        <f ca="1">0.000001*0.0000478181*($AW$4*Crysol!G126+$AW$5*Crysol!I126)-$AW$6</f>
        <v>8.8601818867920391E-3</v>
      </c>
      <c r="AT126" s="3">
        <f t="shared" ca="1" si="9"/>
        <v>6.6101569289297535</v>
      </c>
    </row>
    <row r="127" spans="1:46" x14ac:dyDescent="0.25">
      <c r="A127" s="15">
        <v>0.16146898270000001</v>
      </c>
      <c r="B127" s="15">
        <v>7.90979E-5</v>
      </c>
      <c r="C127" s="15">
        <v>1.9496399999999999E-5</v>
      </c>
      <c r="E127" s="28">
        <f ca="1">0.000001*0.0000478181*($I$4*Crysol!G127+$I$5*Crysol!I127)-$I$6</f>
        <v>6.7649258177392797E-5</v>
      </c>
      <c r="F127" s="3">
        <f t="shared" ca="1" si="5"/>
        <v>0.34482526911557965</v>
      </c>
      <c r="K127" s="18">
        <v>0.16146898270000001</v>
      </c>
      <c r="L127" s="18">
        <v>3.8088670000000001E-4</v>
      </c>
      <c r="M127" s="18">
        <v>1.97939E-5</v>
      </c>
      <c r="O127" s="28">
        <f ca="1">0.000001*0.0000478181*($S$4*Crysol!G127+$S$5*Crysol!I127)-$S$6</f>
        <v>3.8697110442484318E-4</v>
      </c>
      <c r="P127" s="3">
        <f t="shared" ca="1" si="6"/>
        <v>9.4487292213769558E-2</v>
      </c>
      <c r="U127" s="20">
        <v>0.16146898270000001</v>
      </c>
      <c r="V127" s="20">
        <v>1.7435589E-3</v>
      </c>
      <c r="W127" s="20">
        <v>2.0993500000000002E-5</v>
      </c>
      <c r="Y127" s="28">
        <f ca="1">0.000001*0.0000478181*($AC$4*Crysol!G127+$AC$5*Crysol!I127)-$AC$6</f>
        <v>1.7748195720281425E-3</v>
      </c>
      <c r="Z127" s="3">
        <f t="shared" ca="1" si="7"/>
        <v>2.2173125811888892</v>
      </c>
      <c r="AE127" s="22">
        <v>0.16146898270000001</v>
      </c>
      <c r="AF127" s="22">
        <v>4.4492441000000002E-3</v>
      </c>
      <c r="AG127" s="22">
        <v>2.12445E-5</v>
      </c>
      <c r="AI127" s="28">
        <f ca="1">0.000001*0.0000478181*($AM$4*Crysol!G127+$AM$5*Crysol!I127)-$AM$6</f>
        <v>4.5193484395496409E-3</v>
      </c>
      <c r="AJ127" s="3">
        <f t="shared" ca="1" si="8"/>
        <v>10.889220095755931</v>
      </c>
      <c r="AO127" s="24">
        <v>0.16146898270000001</v>
      </c>
      <c r="AP127" s="24">
        <v>8.5494536999999992E-3</v>
      </c>
      <c r="AQ127" s="24">
        <v>2.2458100000000001E-5</v>
      </c>
      <c r="AS127" s="28">
        <f ca="1">0.000001*0.0000478181*($AW$4*Crysol!G127+$AW$5*Crysol!I127)-$AW$6</f>
        <v>8.5163050168684373E-3</v>
      </c>
      <c r="AT127" s="3">
        <f t="shared" ca="1" si="9"/>
        <v>2.1786453418215408</v>
      </c>
    </row>
    <row r="128" spans="1:46" x14ac:dyDescent="0.25">
      <c r="A128" s="15">
        <v>0.16265128549999999</v>
      </c>
      <c r="B128" s="15">
        <v>5.5451600000000003E-5</v>
      </c>
      <c r="C128" s="15">
        <v>2.01183E-5</v>
      </c>
      <c r="E128" s="28">
        <f ca="1">0.000001*0.0000478181*($I$4*Crysol!G128+$I$5*Crysol!I128)-$I$6</f>
        <v>6.4981466603455248E-5</v>
      </c>
      <c r="F128" s="3">
        <f t="shared" ca="1" si="5"/>
        <v>0.22438358532573946</v>
      </c>
      <c r="K128" s="18">
        <v>0.16265128549999999</v>
      </c>
      <c r="L128" s="18">
        <v>3.7074679999999998E-4</v>
      </c>
      <c r="M128" s="18">
        <v>2.0194400000000001E-5</v>
      </c>
      <c r="O128" s="28">
        <f ca="1">0.000001*0.0000478181*($S$4*Crysol!G128+$S$5*Crysol!I128)-$S$6</f>
        <v>3.7091706613921413E-4</v>
      </c>
      <c r="P128" s="3">
        <f t="shared" ca="1" si="6"/>
        <v>7.108773361051006E-5</v>
      </c>
      <c r="U128" s="20">
        <v>0.16265128549999999</v>
      </c>
      <c r="V128" s="20">
        <v>1.6916088000000001E-3</v>
      </c>
      <c r="W128" s="20">
        <v>2.1364300000000001E-5</v>
      </c>
      <c r="Y128" s="28">
        <f ca="1">0.000001*0.0000478181*($AC$4*Crysol!G128+$AC$5*Crysol!I128)-$AC$6</f>
        <v>1.702828798511712E-3</v>
      </c>
      <c r="Z128" s="3">
        <f t="shared" ca="1" si="7"/>
        <v>0.27580889169643635</v>
      </c>
      <c r="AE128" s="22">
        <v>0.16265128549999999</v>
      </c>
      <c r="AF128" s="22">
        <v>4.2704437000000003E-3</v>
      </c>
      <c r="AG128" s="22">
        <v>2.14874E-5</v>
      </c>
      <c r="AI128" s="28">
        <f ca="1">0.000001*0.0000478181*($AM$4*Crysol!G128+$AM$5*Crysol!I128)-$AM$6</f>
        <v>4.3371069089636035E-3</v>
      </c>
      <c r="AJ128" s="3">
        <f t="shared" ca="1" si="8"/>
        <v>9.6250876662924831</v>
      </c>
      <c r="AO128" s="24">
        <v>0.16265128549999999</v>
      </c>
      <c r="AP128" s="24">
        <v>8.1424471000000002E-3</v>
      </c>
      <c r="AQ128" s="24">
        <v>2.22829E-5</v>
      </c>
      <c r="AS128" s="28">
        <f ca="1">0.000001*0.0000478181*($AW$4*Crysol!G128+$AW$5*Crysol!I128)-$AW$6</f>
        <v>8.1724281469448441E-3</v>
      </c>
      <c r="AT128" s="3">
        <f t="shared" ca="1" si="9"/>
        <v>1.8102983947663049</v>
      </c>
    </row>
    <row r="129" spans="1:46" x14ac:dyDescent="0.25">
      <c r="A129" s="15">
        <v>0.16383355860000001</v>
      </c>
      <c r="B129" s="15">
        <v>6.3673100000000005E-5</v>
      </c>
      <c r="C129" s="15">
        <v>1.99867E-5</v>
      </c>
      <c r="E129" s="28">
        <f ca="1">0.000001*0.0000478181*($I$4*Crysol!G129+$I$5*Crysol!I129)-$I$6</f>
        <v>6.2313742045691276E-5</v>
      </c>
      <c r="F129" s="3">
        <f t="shared" ca="1" si="5"/>
        <v>4.6257853687585509E-3</v>
      </c>
      <c r="K129" s="18">
        <v>0.16383355860000001</v>
      </c>
      <c r="L129" s="18">
        <v>3.2553079999999998E-4</v>
      </c>
      <c r="M129" s="18">
        <v>2.0245E-5</v>
      </c>
      <c r="O129" s="28">
        <f ca="1">0.000001*0.0000478181*($S$4*Crysol!G129+$S$5*Crysol!I129)-$S$6</f>
        <v>3.5486343113854443E-4</v>
      </c>
      <c r="P129" s="3">
        <f t="shared" ca="1" si="6"/>
        <v>2.0992612038949328</v>
      </c>
      <c r="U129" s="20">
        <v>0.16383355860000001</v>
      </c>
      <c r="V129" s="20">
        <v>1.5503044000000001E-3</v>
      </c>
      <c r="W129" s="20">
        <v>2.1382900000000002E-5</v>
      </c>
      <c r="Y129" s="28">
        <f ca="1">0.000001*0.0000478181*($AC$4*Crysol!G129+$AC$5*Crysol!I129)-$AC$6</f>
        <v>1.6308398334372236E-3</v>
      </c>
      <c r="Z129" s="3">
        <f t="shared" ca="1" si="7"/>
        <v>14.185374011940114</v>
      </c>
      <c r="AE129" s="22">
        <v>0.16383355860000001</v>
      </c>
      <c r="AF129" s="22">
        <v>4.0413747000000002E-3</v>
      </c>
      <c r="AG129" s="22">
        <v>2.1766399999999999E-5</v>
      </c>
      <c r="AI129" s="28">
        <f ca="1">0.000001*0.0000478181*($AM$4*Crysol!G129+$AM$5*Crysol!I129)-$AM$6</f>
        <v>4.1548699563701526E-3</v>
      </c>
      <c r="AJ129" s="3">
        <f t="shared" ca="1" si="8"/>
        <v>27.188309717651002</v>
      </c>
      <c r="AO129" s="24">
        <v>0.16383355860000001</v>
      </c>
      <c r="AP129" s="24">
        <v>7.7632385999999998E-3</v>
      </c>
      <c r="AQ129" s="24">
        <v>2.2606600000000001E-5</v>
      </c>
      <c r="AS129" s="28">
        <f ca="1">0.000001*0.0000478181*($AW$4*Crysol!G129+$AW$5*Crysol!I129)-$AW$6</f>
        <v>7.8285599153692514E-3</v>
      </c>
      <c r="AT129" s="3">
        <f t="shared" ca="1" si="9"/>
        <v>8.3490938526990544</v>
      </c>
    </row>
    <row r="130" spans="1:46" x14ac:dyDescent="0.25">
      <c r="A130" s="15">
        <v>0.16501581670000001</v>
      </c>
      <c r="B130" s="15">
        <v>4.0628199999999998E-5</v>
      </c>
      <c r="C130" s="15">
        <v>2.0076199999999999E-5</v>
      </c>
      <c r="E130" s="28">
        <f ca="1">0.000001*0.0000478181*($I$4*Crysol!G130+$I$5*Crysol!I130)-$I$6</f>
        <v>5.9646051334479729E-5</v>
      </c>
      <c r="F130" s="3">
        <f t="shared" ca="1" si="5"/>
        <v>0.89734587194430393</v>
      </c>
      <c r="K130" s="18">
        <v>0.16501581670000001</v>
      </c>
      <c r="L130" s="18">
        <v>3.0744289999999998E-4</v>
      </c>
      <c r="M130" s="18">
        <v>1.9965700000000001E-5</v>
      </c>
      <c r="O130" s="28">
        <f ca="1">0.000001*0.0000478181*($S$4*Crysol!G130+$S$5*Crysol!I130)-$S$6</f>
        <v>3.3880999981714772E-4</v>
      </c>
      <c r="P130" s="3">
        <f t="shared" ca="1" si="6"/>
        <v>2.4681960302110291</v>
      </c>
      <c r="U130" s="20">
        <v>0.16501581670000001</v>
      </c>
      <c r="V130" s="20">
        <v>1.5439632E-3</v>
      </c>
      <c r="W130" s="20">
        <v>2.16308E-5</v>
      </c>
      <c r="Y130" s="28">
        <f ca="1">0.000001*0.0000478181*($AC$4*Crysol!G130+$AC$5*Crysol!I130)-$AC$6</f>
        <v>1.5588517817172536E-3</v>
      </c>
      <c r="Z130" s="3">
        <f t="shared" ca="1" si="7"/>
        <v>0.47376338629366449</v>
      </c>
      <c r="AE130" s="22">
        <v>0.16501581670000001</v>
      </c>
      <c r="AF130" s="22">
        <v>3.8869651000000001E-3</v>
      </c>
      <c r="AG130" s="22">
        <v>2.1273399999999999E-5</v>
      </c>
      <c r="AI130" s="28">
        <f ca="1">0.000001*0.0000478181*($AM$4*Crysol!G130+$AM$5*Crysol!I130)-$AM$6</f>
        <v>3.9726353158941767E-3</v>
      </c>
      <c r="AJ130" s="3">
        <f t="shared" ca="1" si="8"/>
        <v>16.217574827611898</v>
      </c>
      <c r="AO130" s="24">
        <v>0.16501581670000001</v>
      </c>
      <c r="AP130" s="24">
        <v>7.4960579999999999E-3</v>
      </c>
      <c r="AQ130" s="24">
        <v>2.2637899999999999E-5</v>
      </c>
      <c r="AS130" s="28">
        <f ca="1">0.000001*0.0000478181*($AW$4*Crysol!G130+$AW$5*Crysol!I130)-$AW$6</f>
        <v>7.4846960465956916E-3</v>
      </c>
      <c r="AT130" s="3">
        <f t="shared" ca="1" si="9"/>
        <v>0.25190322841027363</v>
      </c>
    </row>
    <row r="131" spans="1:46" x14ac:dyDescent="0.25">
      <c r="A131" s="15">
        <v>0.16619807480000001</v>
      </c>
      <c r="B131" s="15">
        <v>4.0296899999999997E-5</v>
      </c>
      <c r="C131" s="15">
        <v>1.961E-5</v>
      </c>
      <c r="E131" s="28">
        <f ca="1">0.000001*0.0000478181*($I$4*Crysol!G131+$I$5*Crysol!I131)-$I$6</f>
        <v>5.6978360623268114E-5</v>
      </c>
      <c r="F131" s="3">
        <f t="shared" ca="1" si="5"/>
        <v>0.72362399925951426</v>
      </c>
      <c r="K131" s="18">
        <v>0.16619807480000001</v>
      </c>
      <c r="L131" s="18">
        <v>2.6343249999999998E-4</v>
      </c>
      <c r="M131" s="18">
        <v>2.0151899999999999E-5</v>
      </c>
      <c r="O131" s="28">
        <f ca="1">0.000001*0.0000478181*($S$4*Crysol!G131+$S$5*Crysol!I131)-$S$6</f>
        <v>3.2275656849575069E-4</v>
      </c>
      <c r="P131" s="3">
        <f t="shared" ca="1" si="6"/>
        <v>8.6662229283200727</v>
      </c>
      <c r="U131" s="20">
        <v>0.16619807480000001</v>
      </c>
      <c r="V131" s="20">
        <v>1.4517622E-3</v>
      </c>
      <c r="W131" s="20">
        <v>2.1622499999999998E-5</v>
      </c>
      <c r="Y131" s="28">
        <f ca="1">0.000001*0.0000478181*($AC$4*Crysol!G131+$AC$5*Crysol!I131)-$AC$6</f>
        <v>1.486863729997282E-3</v>
      </c>
      <c r="Z131" s="3">
        <f t="shared" ca="1" si="7"/>
        <v>2.6353620158578845</v>
      </c>
      <c r="AE131" s="22">
        <v>0.16619807480000001</v>
      </c>
      <c r="AF131" s="22">
        <v>3.7303502E-3</v>
      </c>
      <c r="AG131" s="22">
        <v>2.1442700000000001E-5</v>
      </c>
      <c r="AI131" s="28">
        <f ca="1">0.000001*0.0000478181*($AM$4*Crysol!G131+$AM$5*Crysol!I131)-$AM$6</f>
        <v>3.7904006754181973E-3</v>
      </c>
      <c r="AJ131" s="3">
        <f t="shared" ca="1" si="8"/>
        <v>7.842850942204314</v>
      </c>
      <c r="AO131" s="24">
        <v>0.16619807480000001</v>
      </c>
      <c r="AP131" s="24">
        <v>7.0830854000000004E-3</v>
      </c>
      <c r="AQ131" s="24">
        <v>2.2605699999999999E-5</v>
      </c>
      <c r="AS131" s="28">
        <f ca="1">0.000001*0.0000478181*($AW$4*Crysol!G131+$AW$5*Crysol!I131)-$AW$6</f>
        <v>7.1408321778221248E-3</v>
      </c>
      <c r="AT131" s="3">
        <f t="shared" ca="1" si="9"/>
        <v>6.5255871339812774</v>
      </c>
    </row>
    <row r="132" spans="1:46" x14ac:dyDescent="0.25">
      <c r="A132" s="15">
        <v>0.16738030309999999</v>
      </c>
      <c r="B132" s="15">
        <v>4.5266899999999999E-5</v>
      </c>
      <c r="C132" s="15">
        <v>2.00007E-5</v>
      </c>
      <c r="E132" s="28">
        <f ca="1">0.000001*0.0000478181*($I$4*Crysol!G132+$I$5*Crysol!I132)-$I$6</f>
        <v>5.4310737153873926E-5</v>
      </c>
      <c r="F132" s="3">
        <f t="shared" ref="F132:F195" ca="1" si="10">(B132-E132)^2/C132^2</f>
        <v>0.2044631634925643</v>
      </c>
      <c r="K132" s="18">
        <v>0.16738030309999999</v>
      </c>
      <c r="L132" s="18">
        <v>3.3592449999999999E-4</v>
      </c>
      <c r="M132" s="18">
        <v>2.0325900000000001E-5</v>
      </c>
      <c r="O132" s="28">
        <f ca="1">0.000001*0.0000478181*($S$4*Crysol!G132+$S$5*Crysol!I132)-$S$6</f>
        <v>3.0670354181717573E-4</v>
      </c>
      <c r="P132" s="3">
        <f t="shared" ref="P132:P195" ca="1" si="11">(L132-O132)^2/M132^2</f>
        <v>2.0667566149880714</v>
      </c>
      <c r="U132" s="20">
        <v>0.16738030309999999</v>
      </c>
      <c r="V132" s="20">
        <v>1.3735766E-3</v>
      </c>
      <c r="W132" s="20">
        <v>2.1407300000000001E-5</v>
      </c>
      <c r="Y132" s="28">
        <f ca="1">0.000001*0.0000478181*($AC$4*Crysol!G132+$AC$5*Crysol!I132)-$AC$6</f>
        <v>1.4148774928082865E-3</v>
      </c>
      <c r="Z132" s="3">
        <f t="shared" ref="Z132:Z195" ca="1" si="12">(V132-Y132)^2/W132^2</f>
        <v>3.722160443267414</v>
      </c>
      <c r="AE132" s="22">
        <v>0.16738030309999999</v>
      </c>
      <c r="AF132" s="22">
        <v>3.544115E-3</v>
      </c>
      <c r="AG132" s="22">
        <v>2.1268699999999998E-5</v>
      </c>
      <c r="AI132" s="28">
        <f ca="1">0.000001*0.0000478181*($AM$4*Crysol!G132+$AM$5*Crysol!I132)-$AM$6</f>
        <v>3.6081706283489297E-3</v>
      </c>
      <c r="AJ132" s="3">
        <f t="shared" ref="AJ132:AJ195" ca="1" si="13">(AF132-AI132)^2/AG132^2</f>
        <v>9.0705307614773538</v>
      </c>
      <c r="AO132" s="24">
        <v>0.16738030309999999</v>
      </c>
      <c r="AP132" s="24">
        <v>6.7628399000000004E-3</v>
      </c>
      <c r="AQ132" s="24">
        <v>2.3048999999999999E-5</v>
      </c>
      <c r="AS132" s="28">
        <f ca="1">0.000001*0.0000478181*($AW$4*Crysol!G132+$AW$5*Crysol!I132)-$AW$6</f>
        <v>6.7969769764819219E-3</v>
      </c>
      <c r="AT132" s="3">
        <f t="shared" ref="AT132:AT195" ca="1" si="14">(AP132-AS132)^2/AQ132^2</f>
        <v>2.1935547290141004</v>
      </c>
    </row>
    <row r="133" spans="1:46" x14ac:dyDescent="0.25">
      <c r="A133" s="15">
        <v>0.16856251659999999</v>
      </c>
      <c r="B133" s="15">
        <v>3.0477700000000001E-5</v>
      </c>
      <c r="C133" s="15">
        <v>2.01613E-5</v>
      </c>
      <c r="E133" s="28">
        <f ca="1">0.000001*0.0000478181*($I$4*Crysol!G133+$I$5*Crysol!I133)-$I$6</f>
        <v>5.1643147079744624E-5</v>
      </c>
      <c r="F133" s="3">
        <f t="shared" ca="1" si="10"/>
        <v>1.1020919473857469</v>
      </c>
      <c r="K133" s="18">
        <v>0.16856251659999999</v>
      </c>
      <c r="L133" s="18">
        <v>2.831992E-4</v>
      </c>
      <c r="M133" s="18">
        <v>2.0117799999999999E-5</v>
      </c>
      <c r="O133" s="28">
        <f ca="1">0.000001*0.0000478181*($S$4*Crysol!G133+$S$5*Crysol!I133)-$S$6</f>
        <v>2.9065071610214914E-4</v>
      </c>
      <c r="P133" s="3">
        <f t="shared" ca="1" si="11"/>
        <v>0.13719185107242018</v>
      </c>
      <c r="U133" s="20">
        <v>0.16856251659999999</v>
      </c>
      <c r="V133" s="20">
        <v>1.3578904E-3</v>
      </c>
      <c r="W133" s="20">
        <v>2.1023099999999999E-5</v>
      </c>
      <c r="Y133" s="28">
        <f ca="1">0.000001*0.0000478181*($AC$4*Crysol!G133+$AC$5*Crysol!I133)-$AC$6</f>
        <v>1.3428921567957451E-3</v>
      </c>
      <c r="Z133" s="3">
        <f t="shared" ca="1" si="12"/>
        <v>0.50896424153838871</v>
      </c>
      <c r="AE133" s="22">
        <v>0.16856251659999999</v>
      </c>
      <c r="AF133" s="22">
        <v>3.3994592000000001E-3</v>
      </c>
      <c r="AG133" s="22">
        <v>2.1908300000000002E-5</v>
      </c>
      <c r="AI133" s="28">
        <f ca="1">0.000001*0.0000478181*($AM$4*Crysol!G133+$AM$5*Crysol!I133)-$AM$6</f>
        <v>3.4259428625688921E-3</v>
      </c>
      <c r="AJ133" s="3">
        <f t="shared" ca="1" si="13"/>
        <v>1.4612978090294835</v>
      </c>
      <c r="AO133" s="24">
        <v>0.16856251659999999</v>
      </c>
      <c r="AP133" s="24">
        <v>6.5074781999999998E-3</v>
      </c>
      <c r="AQ133" s="24">
        <v>2.2403199999999999E-5</v>
      </c>
      <c r="AS133" s="28">
        <f ca="1">0.000001*0.0000478181*($AW$4*Crysol!G133+$AW$5*Crysol!I133)-$AW$6</f>
        <v>6.453126079773038E-3</v>
      </c>
      <c r="AT133" s="3">
        <f t="shared" ca="1" si="14"/>
        <v>5.8858998531001907</v>
      </c>
    </row>
    <row r="134" spans="1:46" x14ac:dyDescent="0.25">
      <c r="A134" s="15">
        <v>0.16974473000000001</v>
      </c>
      <c r="B134" s="15">
        <v>6.1044500000000001E-5</v>
      </c>
      <c r="C134" s="15">
        <v>2.0134100000000001E-5</v>
      </c>
      <c r="E134" s="28">
        <f ca="1">0.000001*0.0000478181*($I$4*Crysol!G134+$I$5*Crysol!I134)-$I$6</f>
        <v>4.897555723125901E-5</v>
      </c>
      <c r="F134" s="3">
        <f t="shared" ca="1" si="10"/>
        <v>0.35931389586057427</v>
      </c>
      <c r="K134" s="18">
        <v>0.16974473000000001</v>
      </c>
      <c r="L134" s="18">
        <v>3.0437280000000002E-4</v>
      </c>
      <c r="M134" s="18">
        <v>2.01103E-5</v>
      </c>
      <c r="O134" s="28">
        <f ca="1">0.000001*0.0000478181*($S$4*Crysol!G134+$S$5*Crysol!I134)-$S$6</f>
        <v>2.7459789174498445E-4</v>
      </c>
      <c r="P134" s="3">
        <f t="shared" ca="1" si="11"/>
        <v>2.192117177778401</v>
      </c>
      <c r="U134" s="20">
        <v>0.16974473000000001</v>
      </c>
      <c r="V134" s="20">
        <v>1.314646E-3</v>
      </c>
      <c r="W134" s="20">
        <v>2.1412200000000001E-5</v>
      </c>
      <c r="Y134" s="28">
        <f ca="1">0.000001*0.0000478181*($AC$4*Crysol!G134+$AC$5*Crysol!I134)-$AC$6</f>
        <v>1.2709068268722341E-3</v>
      </c>
      <c r="Z134" s="3">
        <f t="shared" ca="1" si="12"/>
        <v>4.1727133828588228</v>
      </c>
      <c r="AE134" s="22">
        <v>0.16974473000000001</v>
      </c>
      <c r="AF134" s="22">
        <v>3.2574031999999999E-3</v>
      </c>
      <c r="AG134" s="22">
        <v>2.16294E-5</v>
      </c>
      <c r="AI134" s="28">
        <f ca="1">0.000001*0.0000478181*($AM$4*Crysol!G134+$AM$5*Crysol!I134)-$AM$6</f>
        <v>3.2437151122029738E-3</v>
      </c>
      <c r="AJ134" s="3">
        <f t="shared" ca="1" si="13"/>
        <v>0.40049455855343741</v>
      </c>
      <c r="AO134" s="24">
        <v>0.16974473000000001</v>
      </c>
      <c r="AP134" s="24">
        <v>6.1954237000000001E-3</v>
      </c>
      <c r="AQ134" s="24">
        <v>2.2439899999999998E-5</v>
      </c>
      <c r="AS134" s="28">
        <f ca="1">0.000001*0.0000478181*($AW$4*Crysol!G134+$AW$5*Crysol!I134)-$AW$6</f>
        <v>6.1092752121495019E-3</v>
      </c>
      <c r="AT134" s="3">
        <f t="shared" ca="1" si="14"/>
        <v>14.738506695609152</v>
      </c>
    </row>
    <row r="135" spans="1:46" x14ac:dyDescent="0.25">
      <c r="A135" s="15">
        <v>0.17092691360000001</v>
      </c>
      <c r="B135" s="15">
        <v>3.52023E-5</v>
      </c>
      <c r="C135" s="15">
        <v>2.0087700000000001E-5</v>
      </c>
      <c r="E135" s="28">
        <f ca="1">0.000001*0.0000478181*($I$4*Crysol!G135+$I$5*Crysol!I135)-$I$6</f>
        <v>4.6893840457658668E-5</v>
      </c>
      <c r="F135" s="3">
        <f t="shared" ca="1" si="10"/>
        <v>0.33875291896599657</v>
      </c>
      <c r="K135" s="18">
        <v>0.17092691360000001</v>
      </c>
      <c r="L135" s="18">
        <v>2.384686E-4</v>
      </c>
      <c r="M135" s="18">
        <v>2.03237E-5</v>
      </c>
      <c r="O135" s="28">
        <f ca="1">0.000001*0.0000478181*($S$4*Crysol!G135+$S$5*Crysol!I135)-$S$6</f>
        <v>2.6207044454780876E-4</v>
      </c>
      <c r="P135" s="3">
        <f t="shared" ca="1" si="11"/>
        <v>1.3486098889826617</v>
      </c>
      <c r="U135" s="20">
        <v>0.17092691360000001</v>
      </c>
      <c r="V135" s="20">
        <v>1.2142635999999999E-3</v>
      </c>
      <c r="W135" s="20">
        <v>2.0819399999999999E-5</v>
      </c>
      <c r="Y135" s="28">
        <f ca="1">0.000001*0.0000478181*($AC$4*Crysol!G135+$AC$5*Crysol!I135)-$AC$6</f>
        <v>1.2147299656389326E-3</v>
      </c>
      <c r="Z135" s="3">
        <f t="shared" ca="1" si="12"/>
        <v>5.017838403643546E-4</v>
      </c>
      <c r="AE135" s="22">
        <v>0.17092691360000001</v>
      </c>
      <c r="AF135" s="22">
        <v>3.0608663999999999E-3</v>
      </c>
      <c r="AG135" s="22">
        <v>2.1231799999999999E-5</v>
      </c>
      <c r="AI135" s="28">
        <f ca="1">0.000001*0.0000478181*($AM$4*Crysol!G135+$AM$5*Crysol!I135)-$AM$6</f>
        <v>3.1015056106763771E-3</v>
      </c>
      <c r="AJ135" s="3">
        <f t="shared" ca="1" si="13"/>
        <v>3.6636746478804598</v>
      </c>
      <c r="AO135" s="24">
        <v>0.17092691360000001</v>
      </c>
      <c r="AP135" s="24">
        <v>5.8950208999999998E-3</v>
      </c>
      <c r="AQ135" s="24">
        <v>2.2409499999999999E-5</v>
      </c>
      <c r="AS135" s="28">
        <f ca="1">0.000001*0.0000478181*($AW$4*Crysol!G135+$AW$5*Crysol!I135)-$AW$6</f>
        <v>5.8409357911618498E-3</v>
      </c>
      <c r="AT135" s="3">
        <f t="shared" ca="1" si="14"/>
        <v>5.8249349888450626</v>
      </c>
    </row>
    <row r="136" spans="1:46" x14ac:dyDescent="0.25">
      <c r="A136" s="15">
        <v>0.17210909720000001</v>
      </c>
      <c r="B136" s="15">
        <v>5.2893299999999997E-5</v>
      </c>
      <c r="C136" s="15">
        <v>1.9918100000000002E-5</v>
      </c>
      <c r="E136" s="28">
        <f ca="1">0.000001*0.0000478181*($I$4*Crysol!G136+$I$5*Crysol!I136)-$I$6</f>
        <v>4.4973453343054853E-5</v>
      </c>
      <c r="F136" s="3">
        <f t="shared" ca="1" si="10"/>
        <v>0.15810213292383962</v>
      </c>
      <c r="K136" s="18">
        <v>0.17210909720000001</v>
      </c>
      <c r="L136" s="18">
        <v>2.4654720000000002E-4</v>
      </c>
      <c r="M136" s="18">
        <v>2.0251800000000001E-5</v>
      </c>
      <c r="O136" s="28">
        <f ca="1">0.000001*0.0000478181*($S$4*Crysol!G136+$S$5*Crysol!I136)-$S$6</f>
        <v>2.5051376715534566E-4</v>
      </c>
      <c r="P136" s="3">
        <f t="shared" ca="1" si="11"/>
        <v>3.8362099135001611E-2</v>
      </c>
      <c r="U136" s="20">
        <v>0.17210909720000001</v>
      </c>
      <c r="V136" s="20">
        <v>1.1544769000000001E-3</v>
      </c>
      <c r="W136" s="20">
        <v>2.12958E-5</v>
      </c>
      <c r="Y136" s="28">
        <f ca="1">0.000001*0.0000478181*($AC$4*Crysol!G136+$AC$5*Crysol!I136)-$AC$6</f>
        <v>1.1629062227623238E-3</v>
      </c>
      <c r="Z136" s="3">
        <f t="shared" ca="1" si="12"/>
        <v>0.15667418636760991</v>
      </c>
      <c r="AE136" s="22">
        <v>0.17210909720000001</v>
      </c>
      <c r="AF136" s="22">
        <v>2.9463146E-3</v>
      </c>
      <c r="AG136" s="22">
        <v>2.1177100000000001E-5</v>
      </c>
      <c r="AI136" s="28">
        <f ca="1">0.000001*0.0000478181*($AM$4*Crysol!G136+$AM$5*Crysol!I136)-$AM$6</f>
        <v>2.9703157832836843E-3</v>
      </c>
      <c r="AJ136" s="3">
        <f t="shared" ca="1" si="13"/>
        <v>1.2844947455349802</v>
      </c>
      <c r="AO136" s="24">
        <v>0.17210909720000001</v>
      </c>
      <c r="AP136" s="24">
        <v>5.6000668999999998E-3</v>
      </c>
      <c r="AQ136" s="24">
        <v>2.1940899999999999E-5</v>
      </c>
      <c r="AS136" s="28">
        <f ca="1">0.000001*0.0000478181*($AW$4*Crysol!G136+$AW$5*Crysol!I136)-$AW$6</f>
        <v>5.5933896722112257E-3</v>
      </c>
      <c r="AT136" s="3">
        <f t="shared" ca="1" si="14"/>
        <v>9.261546427324889E-2</v>
      </c>
    </row>
    <row r="137" spans="1:46" x14ac:dyDescent="0.25">
      <c r="A137" s="15">
        <v>0.173291266</v>
      </c>
      <c r="B137" s="15">
        <v>5.13956E-5</v>
      </c>
      <c r="C137" s="15">
        <v>2.0428499999999999E-5</v>
      </c>
      <c r="E137" s="28">
        <f ca="1">0.000001*0.0000478181*($I$4*Crysol!G137+$I$5*Crysol!I137)-$I$6</f>
        <v>4.3053090270172904E-5</v>
      </c>
      <c r="F137" s="3">
        <f t="shared" ca="1" si="10"/>
        <v>0.16677098191742629</v>
      </c>
      <c r="K137" s="18">
        <v>0.173291266</v>
      </c>
      <c r="L137" s="18">
        <v>2.179529E-4</v>
      </c>
      <c r="M137" s="18">
        <v>2.0343599999999999E-5</v>
      </c>
      <c r="O137" s="28">
        <f ca="1">0.000001*0.0000478181*($S$4*Crysol!G137+$S$5*Crysol!I137)-$S$6</f>
        <v>2.3895723444330725E-4</v>
      </c>
      <c r="P137" s="3">
        <f t="shared" ca="1" si="11"/>
        <v>1.0660123432984689</v>
      </c>
      <c r="U137" s="20">
        <v>0.173291266</v>
      </c>
      <c r="V137" s="20">
        <v>1.1087906999999999E-3</v>
      </c>
      <c r="W137" s="20">
        <v>2.18394E-5</v>
      </c>
      <c r="Y137" s="28">
        <f ca="1">0.000001*0.0000478181*($AC$4*Crysol!G137+$AC$5*Crysol!I137)-$AC$6</f>
        <v>1.1110831286778268E-3</v>
      </c>
      <c r="Z137" s="3">
        <f t="shared" ca="1" si="12"/>
        <v>1.1018190074672739E-2</v>
      </c>
      <c r="AE137" s="22">
        <v>0.173291266</v>
      </c>
      <c r="AF137" s="22">
        <v>2.7941975000000002E-3</v>
      </c>
      <c r="AG137" s="22">
        <v>2.1844800000000001E-5</v>
      </c>
      <c r="AI137" s="28">
        <f ca="1">0.000001*0.0000478181*($AM$4*Crysol!G137+$AM$5*Crysol!I137)-$AM$6</f>
        <v>2.8391275982834626E-3</v>
      </c>
      <c r="AJ137" s="3">
        <f t="shared" ca="1" si="13"/>
        <v>4.2303723162973679</v>
      </c>
      <c r="AO137" s="24">
        <v>0.173291266</v>
      </c>
      <c r="AP137" s="24">
        <v>5.3532444999999998E-3</v>
      </c>
      <c r="AQ137" s="24">
        <v>2.2314799999999999E-5</v>
      </c>
      <c r="AS137" s="28">
        <f ca="1">0.000001*0.0000478181*($AW$4*Crysol!G137+$AW$5*Crysol!I137)-$AW$6</f>
        <v>5.3458466523414547E-3</v>
      </c>
      <c r="AT137" s="3">
        <f t="shared" ca="1" si="14"/>
        <v>0.10990685231950072</v>
      </c>
    </row>
    <row r="138" spans="1:46" x14ac:dyDescent="0.25">
      <c r="A138" s="15">
        <v>0.17447340489999999</v>
      </c>
      <c r="B138" s="15">
        <v>5.3576199999999997E-5</v>
      </c>
      <c r="C138" s="15">
        <v>2.0245300000000001E-5</v>
      </c>
      <c r="E138" s="28">
        <f ca="1">0.000001*0.0000478181*($I$4*Crysol!G138+$I$5*Crysol!I138)-$I$6</f>
        <v>4.1132775768066856E-5</v>
      </c>
      <c r="F138" s="3">
        <f t="shared" ca="1" si="10"/>
        <v>0.37777340634353013</v>
      </c>
      <c r="K138" s="18">
        <v>0.17447340489999999</v>
      </c>
      <c r="L138" s="18">
        <v>2.7265729999999998E-4</v>
      </c>
      <c r="M138" s="18">
        <v>2.0139499999999999E-5</v>
      </c>
      <c r="O138" s="28">
        <f ca="1">0.000001*0.0000478181*($S$4*Crysol!G138+$S$5*Crysol!I138)-$S$6</f>
        <v>2.2740099402482962E-4</v>
      </c>
      <c r="P138" s="3">
        <f t="shared" ca="1" si="11"/>
        <v>5.0496448620908652</v>
      </c>
      <c r="U138" s="20">
        <v>0.17447340489999999</v>
      </c>
      <c r="V138" s="20">
        <v>1.0590821000000001E-3</v>
      </c>
      <c r="W138" s="20">
        <v>2.14271E-5</v>
      </c>
      <c r="Y138" s="28">
        <f ca="1">0.000001*0.0000478181*($AC$4*Crysol!G138+$AC$5*Crysol!I138)-$AC$6</f>
        <v>1.0592613453287451E-3</v>
      </c>
      <c r="Z138" s="3">
        <f t="shared" ca="1" si="12"/>
        <v>6.9979188188296152E-5</v>
      </c>
      <c r="AE138" s="22">
        <v>0.17447340489999999</v>
      </c>
      <c r="AF138" s="22">
        <v>2.6665814E-3</v>
      </c>
      <c r="AG138" s="22">
        <v>2.1480300000000002E-5</v>
      </c>
      <c r="AI138" s="28">
        <f ca="1">0.000001*0.0000478181*($AM$4*Crysol!G138+$AM$5*Crysol!I138)-$AM$6</f>
        <v>2.707942731359925E-3</v>
      </c>
      <c r="AJ138" s="3">
        <f t="shared" ca="1" si="13"/>
        <v>3.7077319907001018</v>
      </c>
      <c r="AO138" s="24">
        <v>0.17447340489999999</v>
      </c>
      <c r="AP138" s="24">
        <v>5.0943331E-3</v>
      </c>
      <c r="AQ138" s="24">
        <v>2.2227700000000001E-5</v>
      </c>
      <c r="AS138" s="28">
        <f ca="1">0.000001*0.0000478181*($AW$4*Crysol!G138+$AW$5*Crysol!I138)-$AW$6</f>
        <v>5.0983098934525963E-3</v>
      </c>
      <c r="AT138" s="3">
        <f t="shared" ca="1" si="14"/>
        <v>3.2009361922952277E-2</v>
      </c>
    </row>
    <row r="139" spans="1:46" x14ac:dyDescent="0.25">
      <c r="A139" s="15">
        <v>0.17565554380000001</v>
      </c>
      <c r="B139" s="15">
        <v>6.6011400000000003E-5</v>
      </c>
      <c r="C139" s="15">
        <v>2.0206900000000001E-5</v>
      </c>
      <c r="E139" s="28">
        <f ca="1">0.000001*0.0000478181*($I$4*Crysol!G139+$I$5*Crysol!I139)-$I$6</f>
        <v>3.9212461265960774E-5</v>
      </c>
      <c r="F139" s="3">
        <f t="shared" ca="1" si="10"/>
        <v>1.7588783663297494</v>
      </c>
      <c r="K139" s="18">
        <v>0.17565554380000001</v>
      </c>
      <c r="L139" s="18">
        <v>2.254592E-4</v>
      </c>
      <c r="M139" s="18">
        <v>2.0440899999999999E-5</v>
      </c>
      <c r="O139" s="28">
        <f ca="1">0.000001*0.0000478181*($S$4*Crysol!G139+$S$5*Crysol!I139)-$S$6</f>
        <v>2.1584475360635175E-4</v>
      </c>
      <c r="P139" s="3">
        <f t="shared" ca="1" si="11"/>
        <v>0.22123230154387061</v>
      </c>
      <c r="U139" s="20">
        <v>0.17565554380000001</v>
      </c>
      <c r="V139" s="20">
        <v>9.9693630000000002E-4</v>
      </c>
      <c r="W139" s="20">
        <v>2.13867E-5</v>
      </c>
      <c r="Y139" s="28">
        <f ca="1">0.000001*0.0000478181*($AC$4*Crysol!G139+$AC$5*Crysol!I139)-$AC$6</f>
        <v>1.0074395619796622E-3</v>
      </c>
      <c r="Z139" s="3">
        <f t="shared" ca="1" si="12"/>
        <v>0.24119085735174481</v>
      </c>
      <c r="AE139" s="22">
        <v>0.17565554380000001</v>
      </c>
      <c r="AF139" s="22">
        <v>2.5303445000000001E-3</v>
      </c>
      <c r="AG139" s="22">
        <v>2.16385E-5</v>
      </c>
      <c r="AI139" s="28">
        <f ca="1">0.000001*0.0000478181*($AM$4*Crysol!G139+$AM$5*Crysol!I139)-$AM$6</f>
        <v>2.5767578644363847E-3</v>
      </c>
      <c r="AJ139" s="3">
        <f t="shared" ca="1" si="13"/>
        <v>4.6007835126351981</v>
      </c>
      <c r="AO139" s="24">
        <v>0.17565554380000001</v>
      </c>
      <c r="AP139" s="24">
        <v>4.9019828000000003E-3</v>
      </c>
      <c r="AQ139" s="24">
        <v>2.1957799999999998E-5</v>
      </c>
      <c r="AS139" s="28">
        <f ca="1">0.000001*0.0000478181*($AW$4*Crysol!G139+$AW$5*Crysol!I139)-$AW$6</f>
        <v>4.8507731345637344E-3</v>
      </c>
      <c r="AT139" s="3">
        <f t="shared" ca="1" si="14"/>
        <v>5.4390897723864251</v>
      </c>
    </row>
    <row r="140" spans="1:46" x14ac:dyDescent="0.25">
      <c r="A140" s="15">
        <v>0.1768376529</v>
      </c>
      <c r="B140" s="15">
        <v>1.2983700000000001E-5</v>
      </c>
      <c r="C140" s="15">
        <v>2.0592299999999999E-5</v>
      </c>
      <c r="E140" s="28">
        <f ca="1">0.000001*0.0000478181*($I$4*Crysol!G140+$I$5*Crysol!I140)-$I$6</f>
        <v>3.7292195172186573E-5</v>
      </c>
      <c r="F140" s="3">
        <f t="shared" ca="1" si="10"/>
        <v>1.3934982757769643</v>
      </c>
      <c r="K140" s="18">
        <v>0.1768376529</v>
      </c>
      <c r="L140" s="18">
        <v>2.011231E-4</v>
      </c>
      <c r="M140" s="18">
        <v>2.0416900000000001E-5</v>
      </c>
      <c r="O140" s="28">
        <f ca="1">0.000001*0.0000478181*($S$4*Crysol!G140+$S$5*Crysol!I140)-$S$6</f>
        <v>2.042888045038646E-4</v>
      </c>
      <c r="P140" s="3">
        <f t="shared" ca="1" si="11"/>
        <v>2.4041476980235916E-2</v>
      </c>
      <c r="U140" s="20">
        <v>0.1768376529</v>
      </c>
      <c r="V140" s="20">
        <v>9.3950190000000001E-4</v>
      </c>
      <c r="W140" s="20">
        <v>2.1479800000000001E-5</v>
      </c>
      <c r="Y140" s="28">
        <f ca="1">0.000001*0.0000478181*($AC$4*Crysol!G140+$AC$5*Crysol!I140)-$AC$6</f>
        <v>9.5561908498226526E-4</v>
      </c>
      <c r="Z140" s="3">
        <f t="shared" ca="1" si="12"/>
        <v>0.56301234081174667</v>
      </c>
      <c r="AE140" s="22">
        <v>0.1768376529</v>
      </c>
      <c r="AF140" s="22">
        <v>2.3732849000000001E-3</v>
      </c>
      <c r="AG140" s="22">
        <v>2.1677800000000001E-5</v>
      </c>
      <c r="AI140" s="28">
        <f ca="1">0.000001*0.0000478181*($AM$4*Crysol!G140+$AM$5*Crysol!I140)-$AM$6</f>
        <v>2.4455763044922839E-3</v>
      </c>
      <c r="AJ140" s="3">
        <f t="shared" ca="1" si="13"/>
        <v>11.120976280727971</v>
      </c>
      <c r="AO140" s="24">
        <v>0.1768376529</v>
      </c>
      <c r="AP140" s="24">
        <v>4.5962887999999999E-3</v>
      </c>
      <c r="AQ140" s="24">
        <v>2.2078000000000001E-5</v>
      </c>
      <c r="AS140" s="28">
        <f ca="1">0.000001*0.0000478181*($AW$4*Crysol!G140+$AW$5*Crysol!I140)-$AW$6</f>
        <v>4.6032426157160558E-3</v>
      </c>
      <c r="AT140" s="3">
        <f t="shared" ca="1" si="14"/>
        <v>9.9203477528988379E-2</v>
      </c>
    </row>
    <row r="141" spans="1:46" x14ac:dyDescent="0.25">
      <c r="A141" s="15">
        <v>0.178019762</v>
      </c>
      <c r="B141" s="15">
        <v>1.6950199999999999E-5</v>
      </c>
      <c r="C141" s="15">
        <v>1.98353E-5</v>
      </c>
      <c r="E141" s="28">
        <f ca="1">0.000001*0.0000478181*($I$4*Crysol!G141+$I$5*Crysol!I141)-$I$6</f>
        <v>3.5371929078412407E-5</v>
      </c>
      <c r="F141" s="3">
        <f t="shared" ca="1" si="10"/>
        <v>0.86254792605653552</v>
      </c>
      <c r="K141" s="18">
        <v>0.178019762</v>
      </c>
      <c r="L141" s="18">
        <v>1.9344579999999999E-4</v>
      </c>
      <c r="M141" s="18">
        <v>2.0820799999999999E-5</v>
      </c>
      <c r="O141" s="28">
        <f ca="1">0.000001*0.0000478181*($S$4*Crysol!G141+$S$5*Crysol!I141)-$S$6</f>
        <v>1.9273285540137759E-4</v>
      </c>
      <c r="P141" s="3">
        <f t="shared" ca="1" si="11"/>
        <v>1.1725105019018734E-3</v>
      </c>
      <c r="U141" s="20">
        <v>0.178019762</v>
      </c>
      <c r="V141" s="20">
        <v>9.139568E-4</v>
      </c>
      <c r="W141" s="20">
        <v>2.1299699999999999E-5</v>
      </c>
      <c r="Y141" s="28">
        <f ca="1">0.000001*0.0000478181*($AC$4*Crysol!G141+$AC$5*Crysol!I141)-$AC$6</f>
        <v>9.037986079848693E-4</v>
      </c>
      <c r="Z141" s="3">
        <f t="shared" ca="1" si="12"/>
        <v>0.22744995879624441</v>
      </c>
      <c r="AE141" s="22">
        <v>0.178019762</v>
      </c>
      <c r="AF141" s="22">
        <v>2.3051917000000001E-3</v>
      </c>
      <c r="AG141" s="22">
        <v>2.1404E-5</v>
      </c>
      <c r="AI141" s="28">
        <f ca="1">0.000001*0.0000478181*($AM$4*Crysol!G141+$AM$5*Crysol!I141)-$AM$6</f>
        <v>2.3143947445481857E-3</v>
      </c>
      <c r="AJ141" s="3">
        <f t="shared" ca="1" si="13"/>
        <v>0.18487286174336781</v>
      </c>
      <c r="AO141" s="24">
        <v>0.178019762</v>
      </c>
      <c r="AP141" s="24">
        <v>4.3985411000000002E-3</v>
      </c>
      <c r="AQ141" s="24">
        <v>2.2005799999999999E-5</v>
      </c>
      <c r="AS141" s="28">
        <f ca="1">0.000001*0.0000478181*($AW$4*Crysol!G141+$AW$5*Crysol!I141)-$AW$6</f>
        <v>4.3557120968683808E-3</v>
      </c>
      <c r="AT141" s="3">
        <f t="shared" ca="1" si="14"/>
        <v>3.7879270719703122</v>
      </c>
    </row>
    <row r="142" spans="1:46" x14ac:dyDescent="0.25">
      <c r="A142" s="15">
        <v>0.17920185629999999</v>
      </c>
      <c r="B142" s="15">
        <v>4.0475100000000001E-5</v>
      </c>
      <c r="C142" s="15">
        <v>2.0248300000000001E-5</v>
      </c>
      <c r="E142" s="28">
        <f ca="1">0.000001*0.0000478181*($I$4*Crysol!G142+$I$5*Crysol!I142)-$I$6</f>
        <v>3.345168702636006E-5</v>
      </c>
      <c r="F142" s="3">
        <f t="shared" ca="1" si="10"/>
        <v>0.12031486207306843</v>
      </c>
      <c r="K142" s="18">
        <v>0.17920185629999999</v>
      </c>
      <c r="L142" s="18">
        <v>1.7032549999999999E-4</v>
      </c>
      <c r="M142" s="18">
        <v>2.03114E-5</v>
      </c>
      <c r="O142" s="28">
        <f ca="1">0.000001*0.0000478181*($S$4*Crysol!G142+$S$5*Crysol!I142)-$S$6</f>
        <v>1.8117705097931517E-4</v>
      </c>
      <c r="P142" s="3">
        <f t="shared" ca="1" si="11"/>
        <v>0.28543282252481106</v>
      </c>
      <c r="U142" s="20">
        <v>0.17920185629999999</v>
      </c>
      <c r="V142" s="20">
        <v>8.8690459999999998E-4</v>
      </c>
      <c r="W142" s="20">
        <v>2.1403199999999999E-5</v>
      </c>
      <c r="Y142" s="28">
        <f ca="1">0.000001*0.0000478181*($AC$4*Crysol!G142+$AC$5*Crysol!I142)-$AC$6</f>
        <v>8.5197877977958409E-4</v>
      </c>
      <c r="Z142" s="3">
        <f t="shared" ca="1" si="12"/>
        <v>2.6627832038045209</v>
      </c>
      <c r="AE142" s="22">
        <v>0.17920185629999999</v>
      </c>
      <c r="AF142" s="22">
        <v>2.2215824999999999E-3</v>
      </c>
      <c r="AG142" s="22">
        <v>2.1416800000000001E-5</v>
      </c>
      <c r="AI142" s="28">
        <f ca="1">0.000001*0.0000478181*($AM$4*Crysol!G142+$AM$5*Crysol!I142)-$AM$6</f>
        <v>2.1832148269965569E-3</v>
      </c>
      <c r="AJ142" s="3">
        <f t="shared" ca="1" si="13"/>
        <v>3.209384553265028</v>
      </c>
      <c r="AO142" s="24">
        <v>0.17920185629999999</v>
      </c>
      <c r="AP142" s="24">
        <v>4.2199077999999996E-3</v>
      </c>
      <c r="AQ142" s="24">
        <v>2.1711700000000001E-5</v>
      </c>
      <c r="AS142" s="28">
        <f ca="1">0.000001*0.0000478181*($AW$4*Crysol!G142+$AW$5*Crysol!I142)-$AW$6</f>
        <v>4.1081846771015553E-3</v>
      </c>
      <c r="AT142" s="3">
        <f t="shared" ca="1" si="14"/>
        <v>26.47881066706865</v>
      </c>
    </row>
    <row r="143" spans="1:46" x14ac:dyDescent="0.25">
      <c r="A143" s="15">
        <v>0.18038392070000001</v>
      </c>
      <c r="B143" s="15">
        <v>4.0747000000000001E-6</v>
      </c>
      <c r="C143" s="15">
        <v>2.0194999999999999E-5</v>
      </c>
      <c r="E143" s="28">
        <f ca="1">0.000001*0.0000478181*($I$4*Crysol!G143+$I$5*Crysol!I143)-$I$6</f>
        <v>3.1732391584192352E-5</v>
      </c>
      <c r="F143" s="3">
        <f t="shared" ca="1" si="10"/>
        <v>1.8756169284762121</v>
      </c>
      <c r="K143" s="18">
        <v>0.18038392070000001</v>
      </c>
      <c r="L143" s="18">
        <v>1.778641E-4</v>
      </c>
      <c r="M143" s="18">
        <v>2.08692E-5</v>
      </c>
      <c r="O143" s="28">
        <f ca="1">0.000001*0.0000478181*($S$4*Crysol!G143+$S$5*Crysol!I143)-$S$6</f>
        <v>1.7082984312041666E-4</v>
      </c>
      <c r="P143" s="3">
        <f t="shared" ca="1" si="11"/>
        <v>0.11361216757845748</v>
      </c>
      <c r="U143" s="20">
        <v>0.18038392070000001</v>
      </c>
      <c r="V143" s="20">
        <v>8.0800480000000003E-4</v>
      </c>
      <c r="W143" s="20">
        <v>2.1601099999999999E-5</v>
      </c>
      <c r="Y143" s="28">
        <f ca="1">0.000001*0.0000478181*($AC$4*Crysol!G143+$AC$5*Crysol!I143)-$AC$6</f>
        <v>8.0557784104509742E-4</v>
      </c>
      <c r="Z143" s="3">
        <f t="shared" ca="1" si="12"/>
        <v>1.2623306528595503E-2</v>
      </c>
      <c r="AE143" s="22">
        <v>0.18038392070000001</v>
      </c>
      <c r="AF143" s="22">
        <v>2.0835292999999999E-3</v>
      </c>
      <c r="AG143" s="22">
        <v>2.1262499999999998E-5</v>
      </c>
      <c r="AI143" s="28">
        <f ca="1">0.000001*0.0000478181*($AM$4*Crysol!G143+$AM$5*Crysol!I143)-$AM$6</f>
        <v>2.0657520541087072E-3</v>
      </c>
      <c r="AJ143" s="3">
        <f t="shared" ca="1" si="13"/>
        <v>0.69903722901480969</v>
      </c>
      <c r="AO143" s="24">
        <v>0.18038392070000001</v>
      </c>
      <c r="AP143" s="24">
        <v>3.9802911E-3</v>
      </c>
      <c r="AQ143" s="24">
        <v>2.2194299999999999E-5</v>
      </c>
      <c r="AS143" s="28">
        <f ca="1">0.000001*0.0000478181*($AW$4*Crysol!G143+$AW$5*Crysol!I143)-$AW$6</f>
        <v>3.8865401284829564E-3</v>
      </c>
      <c r="AT143" s="3">
        <f t="shared" ca="1" si="14"/>
        <v>17.843031805776345</v>
      </c>
    </row>
    <row r="144" spans="1:46" x14ac:dyDescent="0.25">
      <c r="A144" s="15">
        <v>0.18156598509999999</v>
      </c>
      <c r="B144" s="15">
        <v>5.2276800000000001E-5</v>
      </c>
      <c r="C144" s="15">
        <v>2.0098999999999998E-5</v>
      </c>
      <c r="E144" s="28">
        <f ca="1">0.000001*0.0000478181*($I$4*Crysol!G144+$I$5*Crysol!I144)-$I$6</f>
        <v>3.0430748808986851E-5</v>
      </c>
      <c r="F144" s="3">
        <f t="shared" ca="1" si="10"/>
        <v>1.1814000736168078</v>
      </c>
      <c r="K144" s="18">
        <v>0.18156598509999999</v>
      </c>
      <c r="L144" s="18">
        <v>1.8637490000000001E-4</v>
      </c>
      <c r="M144" s="18">
        <v>2.02311E-5</v>
      </c>
      <c r="O144" s="28">
        <f ca="1">0.000001*0.0000478181*($S$4*Crysol!G144+$S$5*Crysol!I144)-$S$6</f>
        <v>1.6299461349157185E-4</v>
      </c>
      <c r="P144" s="3">
        <f t="shared" ca="1" si="11"/>
        <v>1.3355515759124317</v>
      </c>
      <c r="U144" s="20">
        <v>0.18156598509999999</v>
      </c>
      <c r="V144" s="20">
        <v>8.1572229999999995E-4</v>
      </c>
      <c r="W144" s="20">
        <v>2.1191100000000001E-5</v>
      </c>
      <c r="Y144" s="28">
        <f ca="1">0.000001*0.0000478181*($AC$4*Crysol!G144+$AC$5*Crysol!I144)-$AC$6</f>
        <v>7.7043966135668593E-4</v>
      </c>
      <c r="Z144" s="3">
        <f t="shared" ca="1" si="12"/>
        <v>4.5662159755952718</v>
      </c>
      <c r="AE144" s="22">
        <v>0.18156598509999999</v>
      </c>
      <c r="AF144" s="22">
        <v>1.9835907000000002E-3</v>
      </c>
      <c r="AG144" s="22">
        <v>2.1333999999999999E-5</v>
      </c>
      <c r="AI144" s="28">
        <f ca="1">0.000001*0.0000478181*($AM$4*Crysol!G144+$AM$5*Crysol!I144)-$AM$6</f>
        <v>1.9767993466937115E-3</v>
      </c>
      <c r="AJ144" s="3">
        <f t="shared" ca="1" si="13"/>
        <v>0.10133700559051791</v>
      </c>
      <c r="AO144" s="24">
        <v>0.18156598509999999</v>
      </c>
      <c r="AP144" s="24">
        <v>3.8108108999999999E-3</v>
      </c>
      <c r="AQ144" s="24">
        <v>2.1943899999999998E-5</v>
      </c>
      <c r="AS144" s="28">
        <f ca="1">0.000001*0.0000478181*($AW$4*Crysol!G144+$AW$5*Crysol!I144)-$AW$6</f>
        <v>3.7186912032376239E-3</v>
      </c>
      <c r="AT144" s="3">
        <f t="shared" ca="1" si="14"/>
        <v>17.622899657314441</v>
      </c>
    </row>
    <row r="145" spans="1:46" x14ac:dyDescent="0.25">
      <c r="A145" s="15">
        <v>0.18274801969999999</v>
      </c>
      <c r="B145" s="15">
        <v>2.31049E-5</v>
      </c>
      <c r="C145" s="15">
        <v>2.0745299999999999E-5</v>
      </c>
      <c r="E145" s="28">
        <f ca="1">0.000001*0.0000478181*($I$4*Crysol!G145+$I$5*Crysol!I145)-$I$6</f>
        <v>2.9129138848367999E-5</v>
      </c>
      <c r="F145" s="3">
        <f t="shared" ca="1" si="10"/>
        <v>8.4326665130948386E-2</v>
      </c>
      <c r="K145" s="18">
        <v>0.18274801969999999</v>
      </c>
      <c r="L145" s="18">
        <v>1.4305019999999999E-4</v>
      </c>
      <c r="M145" s="18">
        <v>2.08381E-5</v>
      </c>
      <c r="O145" s="28">
        <f ca="1">0.000001*0.0000478181*($S$4*Crysol!G145+$S$5*Crysol!I145)-$S$6</f>
        <v>1.5515958138990303E-4</v>
      </c>
      <c r="P145" s="3">
        <f t="shared" ca="1" si="11"/>
        <v>0.33769737106141734</v>
      </c>
      <c r="U145" s="20">
        <v>0.18274801969999999</v>
      </c>
      <c r="V145" s="20">
        <v>7.2174260000000003E-4</v>
      </c>
      <c r="W145" s="20">
        <v>2.1336500000000001E-5</v>
      </c>
      <c r="Y145" s="28">
        <f ca="1">0.000001*0.0000478181*($AC$4*Crysol!G145+$AC$5*Crysol!I145)-$AC$6</f>
        <v>7.3530236750643497E-4</v>
      </c>
      <c r="Z145" s="3">
        <f t="shared" ca="1" si="12"/>
        <v>0.40388537411902703</v>
      </c>
      <c r="AE145" s="22">
        <v>0.18274801969999999</v>
      </c>
      <c r="AF145" s="22">
        <v>1.8941706999999999E-3</v>
      </c>
      <c r="AG145" s="22">
        <v>2.1076800000000001E-5</v>
      </c>
      <c r="AI145" s="28">
        <f ca="1">0.000001*0.0000478181*($AM$4*Crysol!G145+$AM$5*Crysol!I145)-$AM$6</f>
        <v>1.8878488817882435E-3</v>
      </c>
      <c r="AJ145" s="3">
        <f t="shared" ca="1" si="13"/>
        <v>8.9965222324024097E-2</v>
      </c>
      <c r="AO145" s="24">
        <v>0.18274801969999999</v>
      </c>
      <c r="AP145" s="24">
        <v>3.6063083E-3</v>
      </c>
      <c r="AQ145" s="24">
        <v>2.19987E-5</v>
      </c>
      <c r="AS145" s="28">
        <f ca="1">0.000001*0.0000478181*($AW$4*Crysol!G145+$AW$5*Crysol!I145)-$AW$6</f>
        <v>3.5508465094859121E-3</v>
      </c>
      <c r="AT145" s="3">
        <f t="shared" ca="1" si="14"/>
        <v>6.3561441482065426</v>
      </c>
    </row>
    <row r="146" spans="1:46" x14ac:dyDescent="0.25">
      <c r="A146" s="15">
        <v>0.18393005430000001</v>
      </c>
      <c r="B146" s="15">
        <v>4.67663E-5</v>
      </c>
      <c r="C146" s="15">
        <v>2.0740499999999999E-5</v>
      </c>
      <c r="E146" s="28">
        <f ca="1">0.000001*0.0000478181*($I$4*Crysol!G146+$I$5*Crysol!I146)-$I$6</f>
        <v>2.7827528887749148E-5</v>
      </c>
      <c r="F146" s="3">
        <f t="shared" ca="1" si="10"/>
        <v>0.83380625137074438</v>
      </c>
      <c r="K146" s="18">
        <v>0.18393005430000001</v>
      </c>
      <c r="L146" s="18">
        <v>1.7941330000000001E-4</v>
      </c>
      <c r="M146" s="18">
        <v>2.05865E-5</v>
      </c>
      <c r="O146" s="28">
        <f ca="1">0.000001*0.0000478181*($S$4*Crysol!G146+$S$5*Crysol!I146)-$S$6</f>
        <v>1.473245492882342E-4</v>
      </c>
      <c r="P146" s="3">
        <f t="shared" ca="1" si="11"/>
        <v>2.4296324842800612</v>
      </c>
      <c r="U146" s="20">
        <v>0.18393005430000001</v>
      </c>
      <c r="V146" s="20">
        <v>7.4427870000000004E-4</v>
      </c>
      <c r="W146" s="20">
        <v>2.1307299999999998E-5</v>
      </c>
      <c r="Y146" s="28">
        <f ca="1">0.000001*0.0000478181*($AC$4*Crysol!G146+$AC$5*Crysol!I146)-$AC$6</f>
        <v>7.0016507365618411E-4</v>
      </c>
      <c r="Z146" s="3">
        <f t="shared" ca="1" si="12"/>
        <v>4.2863603527500489</v>
      </c>
      <c r="AE146" s="22">
        <v>0.18393005430000001</v>
      </c>
      <c r="AF146" s="22">
        <v>1.8307203E-3</v>
      </c>
      <c r="AG146" s="22">
        <v>2.1738799999999999E-5</v>
      </c>
      <c r="AI146" s="28">
        <f ca="1">0.000001*0.0000478181*($AM$4*Crysol!G146+$AM$5*Crysol!I146)-$AM$6</f>
        <v>1.7988984168827754E-3</v>
      </c>
      <c r="AJ146" s="3">
        <f t="shared" ca="1" si="13"/>
        <v>2.1427949711593048</v>
      </c>
      <c r="AO146" s="24">
        <v>0.18393005430000001</v>
      </c>
      <c r="AP146" s="24">
        <v>3.4382050000000002E-3</v>
      </c>
      <c r="AQ146" s="24">
        <v>2.1628300000000001E-5</v>
      </c>
      <c r="AS146" s="28">
        <f ca="1">0.000001*0.0000478181*($AW$4*Crysol!G146+$AW$5*Crysol!I146)-$AW$6</f>
        <v>3.3830018157342003E-3</v>
      </c>
      <c r="AT146" s="3">
        <f t="shared" ca="1" si="14"/>
        <v>6.5145360178821168</v>
      </c>
    </row>
    <row r="147" spans="1:46" x14ac:dyDescent="0.25">
      <c r="A147" s="15">
        <v>0.1851120591</v>
      </c>
      <c r="B147" s="15">
        <v>1.44172E-5</v>
      </c>
      <c r="C147" s="15">
        <v>2.0693800000000002E-5</v>
      </c>
      <c r="E147" s="28">
        <f ca="1">0.000001*0.0000478181*($I$4*Crysol!G147+$I$5*Crysol!I147)-$I$6</f>
        <v>2.6525951741717007E-5</v>
      </c>
      <c r="F147" s="3">
        <f t="shared" ca="1" si="10"/>
        <v>0.34238777958975347</v>
      </c>
      <c r="K147" s="18">
        <v>0.1851120591</v>
      </c>
      <c r="L147" s="18">
        <v>1.5341040000000001E-4</v>
      </c>
      <c r="M147" s="18">
        <v>2.1080399999999999E-5</v>
      </c>
      <c r="O147" s="28">
        <f ca="1">0.000001*0.0000478181*($S$4*Crysol!G147+$S$5*Crysol!I147)-$S$6</f>
        <v>1.3948971471374174E-4</v>
      </c>
      <c r="P147" s="3">
        <f t="shared" ca="1" si="11"/>
        <v>0.43607735589537222</v>
      </c>
      <c r="U147" s="20">
        <v>0.1851120591</v>
      </c>
      <c r="V147" s="20">
        <v>6.6125989999999996E-4</v>
      </c>
      <c r="W147" s="20">
        <v>2.1826300000000001E-5</v>
      </c>
      <c r="Y147" s="28">
        <f ca="1">0.000001*0.0000478181*($AC$4*Crysol!G147+$AC$5*Crysol!I147)-$AC$6</f>
        <v>6.6502866564409574E-4</v>
      </c>
      <c r="Z147" s="3">
        <f t="shared" ca="1" si="12"/>
        <v>2.9815220394547735E-2</v>
      </c>
      <c r="AE147" s="22">
        <v>0.1851120591</v>
      </c>
      <c r="AF147" s="22">
        <v>1.7156878000000001E-3</v>
      </c>
      <c r="AG147" s="22">
        <v>2.1730999999999999E-5</v>
      </c>
      <c r="AI147" s="28">
        <f ca="1">0.000001*0.0000478181*($AM$4*Crysol!G147+$AM$5*Crysol!I147)-$AM$6</f>
        <v>1.7099501944868396E-3</v>
      </c>
      <c r="AJ147" s="3">
        <f t="shared" ca="1" si="13"/>
        <v>6.9711101777377382E-2</v>
      </c>
      <c r="AO147" s="24">
        <v>0.1851120591</v>
      </c>
      <c r="AP147" s="24">
        <v>3.2793074000000001E-3</v>
      </c>
      <c r="AQ147" s="24">
        <v>2.1750799999999998E-5</v>
      </c>
      <c r="AS147" s="28">
        <f ca="1">0.000001*0.0000478181*($AW$4*Crysol!G147+$AW$5*Crysol!I147)-$AW$6</f>
        <v>3.2151613534761184E-3</v>
      </c>
      <c r="AT147" s="3">
        <f t="shared" ca="1" si="14"/>
        <v>8.6973975101478338</v>
      </c>
    </row>
    <row r="148" spans="1:46" x14ac:dyDescent="0.25">
      <c r="A148" s="15">
        <v>0.1862940639</v>
      </c>
      <c r="B148" s="15">
        <v>1.96869E-5</v>
      </c>
      <c r="C148" s="15">
        <v>2.0092200000000001E-5</v>
      </c>
      <c r="E148" s="28">
        <f ca="1">0.000001*0.0000478181*($I$4*Crysol!G148+$I$5*Crysol!I148)-$I$6</f>
        <v>2.5224374595684832E-5</v>
      </c>
      <c r="F148" s="3">
        <f t="shared" ca="1" si="10"/>
        <v>7.5957123319253222E-2</v>
      </c>
      <c r="K148" s="18">
        <v>0.1862940639</v>
      </c>
      <c r="L148" s="18">
        <v>1.444703E-4</v>
      </c>
      <c r="M148" s="18">
        <v>2.0636899999999999E-5</v>
      </c>
      <c r="O148" s="28">
        <f ca="1">0.000001*0.0000478181*($S$4*Crysol!G148+$S$5*Crysol!I148)-$S$6</f>
        <v>1.3165488013924912E-4</v>
      </c>
      <c r="P148" s="3">
        <f t="shared" ca="1" si="11"/>
        <v>0.38563528023057142</v>
      </c>
      <c r="U148" s="20">
        <v>0.1862940639</v>
      </c>
      <c r="V148" s="20">
        <v>6.5791530000000001E-4</v>
      </c>
      <c r="W148" s="20">
        <v>2.1486599999999999E-5</v>
      </c>
      <c r="Y148" s="28">
        <f ca="1">0.000001*0.0000478181*($AC$4*Crysol!G148+$AC$5*Crysol!I148)-$AC$6</f>
        <v>6.2989225763200639E-4</v>
      </c>
      <c r="Z148" s="3">
        <f t="shared" ca="1" si="12"/>
        <v>1.7009641832246856</v>
      </c>
      <c r="AE148" s="22">
        <v>0.1862940639</v>
      </c>
      <c r="AF148" s="22">
        <v>1.6395015E-3</v>
      </c>
      <c r="AG148" s="22">
        <v>2.1153199999999999E-5</v>
      </c>
      <c r="AI148" s="28">
        <f ca="1">0.000001*0.0000478181*($AM$4*Crysol!G148+$AM$5*Crysol!I148)-$AM$6</f>
        <v>1.6210019720909012E-3</v>
      </c>
      <c r="AJ148" s="3">
        <f t="shared" ca="1" si="13"/>
        <v>0.76483744196065429</v>
      </c>
      <c r="AO148" s="24">
        <v>0.1862940639</v>
      </c>
      <c r="AP148" s="24">
        <v>3.1162347000000001E-3</v>
      </c>
      <c r="AQ148" s="24">
        <v>2.1617500000000001E-5</v>
      </c>
      <c r="AS148" s="28">
        <f ca="1">0.000001*0.0000478181*($AW$4*Crysol!G148+$AW$5*Crysol!I148)-$AW$6</f>
        <v>3.0473208912180322E-3</v>
      </c>
      <c r="AT148" s="3">
        <f t="shared" ca="1" si="14"/>
        <v>10.162523706795302</v>
      </c>
    </row>
    <row r="149" spans="1:46" x14ac:dyDescent="0.25">
      <c r="A149" s="15">
        <v>0.18747602399999999</v>
      </c>
      <c r="B149" s="15">
        <v>2.8455399999999999E-5</v>
      </c>
      <c r="C149" s="15">
        <v>2.0228799999999998E-5</v>
      </c>
      <c r="E149" s="28">
        <f ca="1">0.000001*0.0000478181*($I$4*Crysol!G149+$I$5*Crysol!I149)-$I$6</f>
        <v>2.3922846671532681E-5</v>
      </c>
      <c r="F149" s="3">
        <f t="shared" ca="1" si="10"/>
        <v>5.0204841917039437E-2</v>
      </c>
      <c r="K149" s="18">
        <v>0.18747602399999999</v>
      </c>
      <c r="L149" s="18">
        <v>1.4164700000000001E-4</v>
      </c>
      <c r="M149" s="18">
        <v>2.0444700000000001E-5</v>
      </c>
      <c r="O149" s="28">
        <f ca="1">0.000001*0.0000478181*($S$4*Crysol!G149+$S$5*Crysol!I149)-$S$6</f>
        <v>1.2382034185552082E-4</v>
      </c>
      <c r="P149" s="3">
        <f t="shared" ca="1" si="11"/>
        <v>0.76028844153034525</v>
      </c>
      <c r="U149" s="20">
        <v>0.18747602399999999</v>
      </c>
      <c r="V149" s="20">
        <v>6.3791900000000003E-4</v>
      </c>
      <c r="W149" s="20">
        <v>2.11055E-5</v>
      </c>
      <c r="Y149" s="28">
        <f ca="1">0.000001*0.0000478181*($AC$4*Crysol!G149+$AC$5*Crysol!I149)-$AC$6</f>
        <v>5.9475717837715995E-4</v>
      </c>
      <c r="Z149" s="3">
        <f t="shared" ca="1" si="12"/>
        <v>4.1822331550819118</v>
      </c>
      <c r="AE149" s="22">
        <v>0.18747602399999999</v>
      </c>
      <c r="AF149" s="22">
        <v>1.569101E-3</v>
      </c>
      <c r="AG149" s="22">
        <v>2.1160599999999999E-5</v>
      </c>
      <c r="AI149" s="28">
        <f ca="1">0.000001*0.0000478181*($AM$4*Crysol!G149+$AM$5*Crysol!I149)-$AM$6</f>
        <v>1.5320571134592586E-3</v>
      </c>
      <c r="AJ149" s="3">
        <f t="shared" ca="1" si="13"/>
        <v>3.0646235541315807</v>
      </c>
      <c r="AO149" s="24">
        <v>0.18747602399999999</v>
      </c>
      <c r="AP149" s="24">
        <v>2.9633769000000001E-3</v>
      </c>
      <c r="AQ149" s="24">
        <v>2.2211399999999999E-5</v>
      </c>
      <c r="AS149" s="28">
        <f ca="1">0.000001*0.0000478181*($AW$4*Crysol!G149+$AW$5*Crysol!I149)-$AW$6</f>
        <v>2.8794867762003871E-3</v>
      </c>
      <c r="AT149" s="3">
        <f t="shared" ca="1" si="14"/>
        <v>14.264935227718032</v>
      </c>
    </row>
    <row r="150" spans="1:46" x14ac:dyDescent="0.25">
      <c r="A150" s="15">
        <v>0.18865799899999999</v>
      </c>
      <c r="B150" s="15">
        <v>4.8455499999999997E-5</v>
      </c>
      <c r="C150" s="15">
        <v>2.0298100000000001E-5</v>
      </c>
      <c r="E150" s="28">
        <f ca="1">0.000001*0.0000478181*($I$4*Crysol!G150+$I$5*Crysol!I150)-$I$6</f>
        <v>2.2621302340087186E-5</v>
      </c>
      <c r="F150" s="3">
        <f t="shared" ca="1" si="10"/>
        <v>1.6198663383558634</v>
      </c>
      <c r="K150" s="18">
        <v>0.18865799899999999</v>
      </c>
      <c r="L150" s="18">
        <v>8.7461900000000004E-5</v>
      </c>
      <c r="M150" s="18">
        <v>2.0471499999999999E-5</v>
      </c>
      <c r="O150" s="28">
        <f ca="1">0.000001*0.0000478181*($S$4*Crysol!G150+$S$5*Crysol!I150)-$S$6</f>
        <v>1.1598570480820437E-4</v>
      </c>
      <c r="P150" s="3">
        <f t="shared" ca="1" si="11"/>
        <v>1.9414024809789452</v>
      </c>
      <c r="U150" s="20">
        <v>0.18865799899999999</v>
      </c>
      <c r="V150" s="20">
        <v>6.196614E-4</v>
      </c>
      <c r="W150" s="20">
        <v>2.1194599999999999E-5</v>
      </c>
      <c r="Y150" s="28">
        <f ca="1">0.000001*0.0000478181*($AC$4*Crysol!G150+$AC$5*Crysol!I150)-$AC$6</f>
        <v>5.5962165620323232E-4</v>
      </c>
      <c r="Z150" s="3">
        <f t="shared" ca="1" si="12"/>
        <v>8.0246705450117837</v>
      </c>
      <c r="AE150" s="22">
        <v>0.18865799899999999</v>
      </c>
      <c r="AF150" s="22">
        <v>1.4739967E-3</v>
      </c>
      <c r="AG150" s="22">
        <v>2.09186E-5</v>
      </c>
      <c r="AI150" s="28">
        <f ca="1">0.000001*0.0000478181*($AM$4*Crysol!G150+$AM$5*Crysol!I150)-$AM$6</f>
        <v>1.44311113357285E-3</v>
      </c>
      <c r="AJ150" s="3">
        <f t="shared" ca="1" si="13"/>
        <v>2.1799468745117543</v>
      </c>
      <c r="AO150" s="24">
        <v>0.18865799899999999</v>
      </c>
      <c r="AP150" s="24">
        <v>2.8249931000000001E-3</v>
      </c>
      <c r="AQ150" s="24">
        <v>2.1608E-5</v>
      </c>
      <c r="AS150" s="28">
        <f ca="1">0.000001*0.0000478181*($AW$4*Crysol!G150+$AW$5*Crysol!I150)-$AW$6</f>
        <v>2.7116505454359264E-3</v>
      </c>
      <c r="AT150" s="3">
        <f t="shared" ca="1" si="14"/>
        <v>27.514197547001753</v>
      </c>
    </row>
    <row r="151" spans="1:46" x14ac:dyDescent="0.25">
      <c r="A151" s="15">
        <v>0.1898399442</v>
      </c>
      <c r="B151" s="15">
        <v>-3.6551899999999998E-5</v>
      </c>
      <c r="C151" s="15">
        <v>2.07191E-5</v>
      </c>
      <c r="E151" s="28">
        <f ca="1">0.000001*0.0000478181*($I$4*Crysol!G151+$I$5*Crysol!I151)-$I$6</f>
        <v>2.1319790823228328E-5</v>
      </c>
      <c r="F151" s="3">
        <f t="shared" ca="1" si="10"/>
        <v>7.8017237684422582</v>
      </c>
      <c r="K151" s="18">
        <v>0.1898399442</v>
      </c>
      <c r="L151" s="18">
        <v>1.0750189999999999E-4</v>
      </c>
      <c r="M151" s="18">
        <v>2.0811200000000002E-5</v>
      </c>
      <c r="O151" s="28">
        <f ca="1">0.000001*0.0000478181*($S$4*Crysol!G151+$S$5*Crysol!I151)-$S$6</f>
        <v>1.0815126528806391E-4</v>
      </c>
      <c r="P151" s="3">
        <f t="shared" ca="1" si="11"/>
        <v>9.7360746122568214E-4</v>
      </c>
      <c r="U151" s="20">
        <v>0.1898399442</v>
      </c>
      <c r="V151" s="20">
        <v>5.7263669999999998E-4</v>
      </c>
      <c r="W151" s="20">
        <v>2.1229900000000001E-5</v>
      </c>
      <c r="Y151" s="28">
        <f ca="1">0.000001*0.0000478181*($AC$4*Crysol!G151+$AC$5*Crysol!I151)-$AC$6</f>
        <v>5.2448701986746523E-4</v>
      </c>
      <c r="Z151" s="3">
        <f t="shared" ca="1" si="12"/>
        <v>5.1438810332094773</v>
      </c>
      <c r="AE151" s="22">
        <v>0.1898399442</v>
      </c>
      <c r="AF151" s="22">
        <v>1.4240531E-3</v>
      </c>
      <c r="AG151" s="22">
        <v>2.1511699999999999E-5</v>
      </c>
      <c r="AI151" s="28">
        <f ca="1">0.000001*0.0000478181*($AM$4*Crysol!G151+$AM$5*Crysol!I151)-$AM$6</f>
        <v>1.3541673961959689E-3</v>
      </c>
      <c r="AJ151" s="3">
        <f t="shared" ca="1" si="13"/>
        <v>10.554246209077812</v>
      </c>
      <c r="AO151" s="24">
        <v>0.1898399442</v>
      </c>
      <c r="AP151" s="24">
        <v>2.714359E-3</v>
      </c>
      <c r="AQ151" s="24">
        <v>2.17563E-5</v>
      </c>
      <c r="AS151" s="28">
        <f ca="1">0.000001*0.0000478181*($AW$4*Crysol!G151+$AW$5*Crysol!I151)-$AW$6</f>
        <v>2.5438185461650873E-3</v>
      </c>
      <c r="AT151" s="3">
        <f t="shared" ca="1" si="14"/>
        <v>61.444745721571692</v>
      </c>
    </row>
    <row r="152" spans="1:46" x14ac:dyDescent="0.25">
      <c r="A152" s="15">
        <v>0.19102187449999999</v>
      </c>
      <c r="B152" s="15">
        <v>2.27822E-5</v>
      </c>
      <c r="C152" s="15">
        <v>2.00995E-5</v>
      </c>
      <c r="E152" s="28">
        <f ca="1">0.000001*0.0000478181*($I$4*Crysol!G152+$I$5*Crysol!I152)-$I$6</f>
        <v>2.0451824138384426E-5</v>
      </c>
      <c r="F152" s="3">
        <f t="shared" ca="1" si="10"/>
        <v>1.344254312555807E-2</v>
      </c>
      <c r="K152" s="18">
        <v>0.19102187449999999</v>
      </c>
      <c r="L152" s="18">
        <v>1.121941E-4</v>
      </c>
      <c r="M152" s="18">
        <v>2.1029499999999999E-5</v>
      </c>
      <c r="O152" s="28">
        <f ca="1">0.000001*0.0000478181*($S$4*Crysol!G152+$S$5*Crysol!I152)-$S$6</f>
        <v>1.0292449726185569E-4</v>
      </c>
      <c r="P152" s="3">
        <f t="shared" ca="1" si="11"/>
        <v>0.19429621954808896</v>
      </c>
      <c r="U152" s="20">
        <v>0.19102187449999999</v>
      </c>
      <c r="V152" s="20">
        <v>5.7521069999999996E-4</v>
      </c>
      <c r="W152" s="20">
        <v>2.11304E-5</v>
      </c>
      <c r="Y152" s="28">
        <f ca="1">0.000001*0.0000478181*($AC$4*Crysol!G152+$AC$5*Crysol!I152)-$AC$6</f>
        <v>5.0104432986445885E-4</v>
      </c>
      <c r="Z152" s="3">
        <f t="shared" ca="1" si="12"/>
        <v>12.319656863840686</v>
      </c>
      <c r="AE152" s="22">
        <v>0.19102187449999999</v>
      </c>
      <c r="AF152" s="22">
        <v>1.3507962999999999E-3</v>
      </c>
      <c r="AG152" s="22">
        <v>2.1394900000000001E-5</v>
      </c>
      <c r="AI152" s="28">
        <f ca="1">0.000001*0.0000478181*($AM$4*Crysol!G152+$AM$5*Crysol!I152)-$AM$6</f>
        <v>1.2948202423619733E-3</v>
      </c>
      <c r="AJ152" s="3">
        <f t="shared" ca="1" si="13"/>
        <v>6.8451677305115792</v>
      </c>
      <c r="AO152" s="24">
        <v>0.19102187449999999</v>
      </c>
      <c r="AP152" s="24">
        <v>2.5670127999999999E-3</v>
      </c>
      <c r="AQ152" s="24">
        <v>2.1650200000000002E-5</v>
      </c>
      <c r="AS152" s="28">
        <f ca="1">0.000001*0.0000478181*($AW$4*Crysol!G152+$AW$5*Crysol!I152)-$AW$6</f>
        <v>2.4318323901946532E-3</v>
      </c>
      <c r="AT152" s="3">
        <f t="shared" ca="1" si="14"/>
        <v>38.985552386963249</v>
      </c>
    </row>
    <row r="153" spans="1:46" x14ac:dyDescent="0.25">
      <c r="A153" s="15">
        <v>0.1922037899</v>
      </c>
      <c r="B153" s="15">
        <v>5.7417300000000003E-5</v>
      </c>
      <c r="C153" s="15">
        <v>2.0576399999999998E-5</v>
      </c>
      <c r="E153" s="28">
        <f ca="1">0.000001*0.0000478181*($I$4*Crysol!G153+$I$5*Crysol!I153)-$I$6</f>
        <v>1.9651770925755242E-5</v>
      </c>
      <c r="F153" s="3">
        <f t="shared" ca="1" si="10"/>
        <v>3.3686226062826852</v>
      </c>
      <c r="K153" s="18">
        <v>0.1922037899</v>
      </c>
      <c r="L153" s="18">
        <v>1.262363E-4</v>
      </c>
      <c r="M153" s="18">
        <v>2.0436199999999999E-5</v>
      </c>
      <c r="O153" s="28">
        <f ca="1">0.000001*0.0000478181*($S$4*Crysol!G153+$S$5*Crysol!I153)-$S$6</f>
        <v>9.8106213066657849E-5</v>
      </c>
      <c r="P153" s="3">
        <f t="shared" ca="1" si="11"/>
        <v>1.894706129406474</v>
      </c>
      <c r="U153" s="20">
        <v>0.1922037899</v>
      </c>
      <c r="V153" s="20">
        <v>5.4919989999999998E-4</v>
      </c>
      <c r="W153" s="20">
        <v>2.1324000000000001E-5</v>
      </c>
      <c r="Y153" s="28">
        <f ca="1">0.000001*0.0000478181*($AC$4*Crysol!G153+$AC$5*Crysol!I153)-$AC$6</f>
        <v>4.7943314787578467E-4</v>
      </c>
      <c r="Z153" s="3">
        <f t="shared" ca="1" si="12"/>
        <v>10.704334291884603</v>
      </c>
      <c r="AE153" s="22">
        <v>0.1922037899</v>
      </c>
      <c r="AF153" s="22">
        <v>1.3177079000000001E-3</v>
      </c>
      <c r="AG153" s="22">
        <v>2.1352000000000002E-5</v>
      </c>
      <c r="AI153" s="28">
        <f ca="1">0.000001*0.0000478181*($AM$4*Crysol!G153+$AM$5*Crysol!I153)-$AM$6</f>
        <v>1.2401093038383292E-3</v>
      </c>
      <c r="AJ153" s="3">
        <f t="shared" ca="1" si="13"/>
        <v>13.207803754729573</v>
      </c>
      <c r="AO153" s="24">
        <v>0.1922037899</v>
      </c>
      <c r="AP153" s="24">
        <v>2.4927707999999999E-3</v>
      </c>
      <c r="AQ153" s="24">
        <v>2.12371E-5</v>
      </c>
      <c r="AS153" s="28">
        <f ca="1">0.000001*0.0000478181*($AW$4*Crysol!G153+$AW$5*Crysol!I153)-$AW$6</f>
        <v>2.3285943167380158E-3</v>
      </c>
      <c r="AT153" s="3">
        <f t="shared" ca="1" si="14"/>
        <v>59.762873814148229</v>
      </c>
    </row>
    <row r="154" spans="1:46" x14ac:dyDescent="0.25">
      <c r="A154" s="15">
        <v>0.19338569050000001</v>
      </c>
      <c r="B154" s="15">
        <v>2.60133E-5</v>
      </c>
      <c r="C154" s="15">
        <v>2.0056700000000001E-5</v>
      </c>
      <c r="E154" s="28">
        <f ca="1">0.000001*0.0000478181*($I$4*Crysol!G154+$I$5*Crysol!I154)-$I$6</f>
        <v>1.8851727731429865E-5</v>
      </c>
      <c r="F154" s="3">
        <f t="shared" ca="1" si="10"/>
        <v>0.12749636429237771</v>
      </c>
      <c r="K154" s="18">
        <v>0.19338569050000001</v>
      </c>
      <c r="L154" s="18">
        <v>9.3945199999999996E-5</v>
      </c>
      <c r="M154" s="18">
        <v>2.0579300000000001E-5</v>
      </c>
      <c r="O154" s="28">
        <f ca="1">0.000001*0.0000478181*($S$4*Crysol!G154+$S$5*Crysol!I154)-$S$6</f>
        <v>9.3287989206240402E-5</v>
      </c>
      <c r="P154" s="3">
        <f t="shared" ca="1" si="11"/>
        <v>1.0198778939809125E-3</v>
      </c>
      <c r="U154" s="20">
        <v>0.19338569050000001</v>
      </c>
      <c r="V154" s="20">
        <v>4.867165E-4</v>
      </c>
      <c r="W154" s="20">
        <v>2.12151E-5</v>
      </c>
      <c r="Y154" s="28">
        <f ca="1">0.000001*0.0000478181*($AC$4*Crysol!G154+$AC$5*Crysol!I154)-$AC$6</f>
        <v>4.578222365033438E-4</v>
      </c>
      <c r="Z154" s="3">
        <f t="shared" ca="1" si="12"/>
        <v>1.854953774611809</v>
      </c>
      <c r="AE154" s="22">
        <v>0.19338569050000001</v>
      </c>
      <c r="AF154" s="22">
        <v>1.2230667999999999E-3</v>
      </c>
      <c r="AG154" s="22">
        <v>2.07257E-5</v>
      </c>
      <c r="AI154" s="28">
        <f ca="1">0.000001*0.0000478181*($AM$4*Crysol!G154+$AM$5*Crysol!I154)-$AM$6</f>
        <v>1.1853990504076199E-3</v>
      </c>
      <c r="AJ154" s="3">
        <f t="shared" ca="1" si="13"/>
        <v>3.3030940085660143</v>
      </c>
      <c r="AO154" s="24">
        <v>0.19338569050000001</v>
      </c>
      <c r="AP154" s="24">
        <v>2.3563440999999998E-3</v>
      </c>
      <c r="AQ154" s="24">
        <v>2.1163400000000001E-5</v>
      </c>
      <c r="AS154" s="28">
        <f ca="1">0.000001*0.0000478181*($AW$4*Crysol!G154+$AW$5*Crysol!I154)-$AW$6</f>
        <v>2.2253575360333708E-3</v>
      </c>
      <c r="AT154" s="3">
        <f t="shared" ca="1" si="14"/>
        <v>38.307394919146489</v>
      </c>
    </row>
    <row r="155" spans="1:46" x14ac:dyDescent="0.25">
      <c r="A155" s="15">
        <v>0.1945675761</v>
      </c>
      <c r="B155" s="15">
        <v>4.6738099999999999E-5</v>
      </c>
      <c r="C155" s="15">
        <v>1.9982700000000001E-5</v>
      </c>
      <c r="E155" s="28">
        <f ca="1">0.000001*0.0000478181*($I$4*Crysol!G155+$I$5*Crysol!I155)-$I$6</f>
        <v>1.8051694690790787E-5</v>
      </c>
      <c r="F155" s="3">
        <f t="shared" ca="1" si="10"/>
        <v>2.0608383322546051</v>
      </c>
      <c r="K155" s="18">
        <v>0.1945675761</v>
      </c>
      <c r="L155" s="18">
        <v>9.9062599999999996E-5</v>
      </c>
      <c r="M155" s="18">
        <v>2.0466E-5</v>
      </c>
      <c r="O155" s="28">
        <f ca="1">0.000001*0.0000478181*($S$4*Crysol!G155+$S$5*Crysol!I155)-$S$6</f>
        <v>8.8469826495938281E-5</v>
      </c>
      <c r="P155" s="3">
        <f t="shared" ca="1" si="11"/>
        <v>0.26788810672331431</v>
      </c>
      <c r="U155" s="20">
        <v>0.1945675761</v>
      </c>
      <c r="V155" s="20">
        <v>4.6936720000000001E-4</v>
      </c>
      <c r="W155" s="20">
        <v>2.1443699999999999E-5</v>
      </c>
      <c r="Y155" s="28">
        <f ca="1">0.000001*0.0000478181*($AC$4*Crysol!G155+$AC$5*Crysol!I155)-$AC$6</f>
        <v>4.3621159940411243E-4</v>
      </c>
      <c r="Z155" s="3">
        <f t="shared" ca="1" si="12"/>
        <v>2.3906409430880511</v>
      </c>
      <c r="AE155" s="22">
        <v>0.1945675761</v>
      </c>
      <c r="AF155" s="22">
        <v>1.181068E-3</v>
      </c>
      <c r="AG155" s="22">
        <v>2.1195500000000001E-5</v>
      </c>
      <c r="AI155" s="28">
        <f ca="1">0.000001*0.0000478181*($AM$4*Crysol!G155+$AM$5*Crysol!I155)-$AM$6</f>
        <v>1.1306894913278589E-3</v>
      </c>
      <c r="AJ155" s="3">
        <f t="shared" ca="1" si="13"/>
        <v>5.6494124455388981</v>
      </c>
      <c r="AO155" s="24">
        <v>0.1945675761</v>
      </c>
      <c r="AP155" s="24">
        <v>2.2180059000000002E-3</v>
      </c>
      <c r="AQ155" s="24">
        <v>2.1527900000000001E-5</v>
      </c>
      <c r="AS155" s="28">
        <f ca="1">0.000001*0.0000478181*($AW$4*Crysol!G155+$AW$5*Crysol!I155)-$AW$6</f>
        <v>2.1221220655503396E-3</v>
      </c>
      <c r="AT155" s="3">
        <f t="shared" ca="1" si="14"/>
        <v>19.837523396915195</v>
      </c>
    </row>
    <row r="156" spans="1:46" x14ac:dyDescent="0.25">
      <c r="A156" s="15">
        <v>0.1957494467</v>
      </c>
      <c r="B156" s="15">
        <v>1.8769600000000001E-5</v>
      </c>
      <c r="C156" s="15">
        <v>2.04798E-5</v>
      </c>
      <c r="E156" s="28">
        <f ca="1">0.000001*0.0000478181*($I$4*Crysol!G156+$I$5*Crysol!I156)-$I$6</f>
        <v>1.7251671803837994E-5</v>
      </c>
      <c r="F156" s="3">
        <f t="shared" ca="1" si="10"/>
        <v>5.4935241018136604E-3</v>
      </c>
      <c r="K156" s="18">
        <v>0.1957494467</v>
      </c>
      <c r="L156" s="18">
        <v>9.1445800000000005E-5</v>
      </c>
      <c r="M156" s="18">
        <v>2.0379600000000001E-5</v>
      </c>
      <c r="O156" s="28">
        <f ca="1">0.000001*0.0000478181*($S$4*Crysol!G156+$S$5*Crysol!I156)-$S$6</f>
        <v>8.3651724935751391E-5</v>
      </c>
      <c r="P156" s="3">
        <f t="shared" ca="1" si="11"/>
        <v>0.14626413832532958</v>
      </c>
      <c r="U156" s="20">
        <v>0.1957494467</v>
      </c>
      <c r="V156" s="20">
        <v>4.8389409999999999E-4</v>
      </c>
      <c r="W156" s="20">
        <v>2.0994800000000001E-5</v>
      </c>
      <c r="Y156" s="28">
        <f ca="1">0.000001*0.0000478181*($AC$4*Crysol!G156+$AC$5*Crysol!I156)-$AC$6</f>
        <v>4.1460123657809024E-4</v>
      </c>
      <c r="Z156" s="3">
        <f t="shared" ca="1" si="12"/>
        <v>10.893151226495455</v>
      </c>
      <c r="AE156" s="22">
        <v>0.1957494467</v>
      </c>
      <c r="AF156" s="22">
        <v>1.1587201000000001E-3</v>
      </c>
      <c r="AG156" s="22">
        <v>2.0925E-5</v>
      </c>
      <c r="AI156" s="28">
        <f ca="1">0.000001*0.0000478181*($AM$4*Crysol!G156+$AM$5*Crysol!I156)-$AM$6</f>
        <v>1.0759806265990453E-3</v>
      </c>
      <c r="AJ156" s="3">
        <f t="shared" ca="1" si="13"/>
        <v>15.634880695360042</v>
      </c>
      <c r="AO156" s="24">
        <v>0.1957494467</v>
      </c>
      <c r="AP156" s="24">
        <v>2.1329603999999999E-3</v>
      </c>
      <c r="AQ156" s="24">
        <v>2.1307000000000001E-5</v>
      </c>
      <c r="AS156" s="28">
        <f ca="1">0.000001*0.0000478181*($AW$4*Crysol!G156+$AW$5*Crysol!I156)-$AW$6</f>
        <v>2.0188879052889215E-3</v>
      </c>
      <c r="AT156" s="3">
        <f t="shared" ca="1" si="14"/>
        <v>28.662711156669136</v>
      </c>
    </row>
    <row r="157" spans="1:46" x14ac:dyDescent="0.25">
      <c r="A157" s="15">
        <v>0.19693127269999999</v>
      </c>
      <c r="B157" s="15">
        <v>1.3495999999999999E-5</v>
      </c>
      <c r="C157" s="15">
        <v>2.0199300000000002E-5</v>
      </c>
      <c r="E157" s="28">
        <f ca="1">0.000001*0.0000478181*($I$4*Crysol!G157+$I$5*Crysol!I157)-$I$6</f>
        <v>1.645167910717909E-5</v>
      </c>
      <c r="F157" s="3">
        <f t="shared" ca="1" si="10"/>
        <v>2.1411245182181224E-2</v>
      </c>
      <c r="K157" s="18">
        <v>0.19693127269999999</v>
      </c>
      <c r="L157" s="18">
        <v>1.185923E-4</v>
      </c>
      <c r="M157" s="18">
        <v>2.02E-5</v>
      </c>
      <c r="O157" s="28">
        <f ca="1">0.000001*0.0000478181*($S$4*Crysol!G157+$S$5*Crysol!I157)-$S$6</f>
        <v>7.8833805195240489E-5</v>
      </c>
      <c r="P157" s="3">
        <f t="shared" ca="1" si="11"/>
        <v>3.8739778186944638</v>
      </c>
      <c r="U157" s="20">
        <v>0.19693127269999999</v>
      </c>
      <c r="V157" s="20">
        <v>4.779103E-4</v>
      </c>
      <c r="W157" s="20">
        <v>2.1639699999999999E-5</v>
      </c>
      <c r="Y157" s="28">
        <f ca="1">0.000001*0.0000478181*($AC$4*Crysol!G157+$AC$5*Crysol!I157)-$AC$6</f>
        <v>3.9299168925774347E-4</v>
      </c>
      <c r="Z157" s="3">
        <f t="shared" ca="1" si="12"/>
        <v>15.399381909364749</v>
      </c>
      <c r="AE157" s="22">
        <v>0.19693127269999999</v>
      </c>
      <c r="AF157" s="22">
        <v>1.099432E-3</v>
      </c>
      <c r="AG157" s="22">
        <v>2.1182000000000001E-5</v>
      </c>
      <c r="AI157" s="28">
        <f ca="1">0.000001*0.0000478181*($AM$4*Crysol!G157+$AM$5*Crysol!I157)-$AM$6</f>
        <v>1.0212738264070485E-3</v>
      </c>
      <c r="AJ157" s="3">
        <f t="shared" ca="1" si="13"/>
        <v>13.614913202898075</v>
      </c>
      <c r="AO157" s="24">
        <v>0.19693127269999999</v>
      </c>
      <c r="AP157" s="24">
        <v>2.0648990999999998E-3</v>
      </c>
      <c r="AQ157" s="24">
        <v>2.13636E-5</v>
      </c>
      <c r="AS157" s="28">
        <f ca="1">0.000001*0.0000478181*($AW$4*Crysol!G157+$AW$5*Crysol!I157)-$AW$6</f>
        <v>1.9156576407530989E-3</v>
      </c>
      <c r="AT157" s="3">
        <f t="shared" ca="1" si="14"/>
        <v>48.801154671702001</v>
      </c>
    </row>
    <row r="158" spans="1:46" x14ac:dyDescent="0.25">
      <c r="A158" s="15">
        <v>0.1981131136</v>
      </c>
      <c r="B158" s="15">
        <v>1.6397800000000001E-5</v>
      </c>
      <c r="C158" s="15">
        <v>2.0292399999999999E-5</v>
      </c>
      <c r="E158" s="28">
        <f ca="1">0.000001*0.0000478181*($I$4*Crysol!G158+$I$5*Crysol!I158)-$I$6</f>
        <v>1.5651676324525141E-5</v>
      </c>
      <c r="F158" s="3">
        <f t="shared" ca="1" si="10"/>
        <v>1.3519318913852143E-3</v>
      </c>
      <c r="K158" s="18">
        <v>0.1981131136</v>
      </c>
      <c r="L158" s="18">
        <v>6.7707100000000001E-5</v>
      </c>
      <c r="M158" s="18">
        <v>2.0317099999999999E-5</v>
      </c>
      <c r="O158" s="28">
        <f ca="1">0.000001*0.0000478181*($S$4*Crysol!G158+$S$5*Crysol!I158)-$S$6</f>
        <v>7.4015824712281772E-5</v>
      </c>
      <c r="P158" s="3">
        <f t="shared" ca="1" si="11"/>
        <v>9.6418354957777563E-2</v>
      </c>
      <c r="U158" s="20">
        <v>0.1981131136</v>
      </c>
      <c r="V158" s="20">
        <v>4.2659760000000001E-4</v>
      </c>
      <c r="W158" s="20">
        <v>2.11811E-5</v>
      </c>
      <c r="Y158" s="28">
        <f ca="1">0.000001*0.0000478181*($AC$4*Crysol!G158+$AC$5*Crysol!I158)-$AC$6</f>
        <v>3.7138186949267561E-4</v>
      </c>
      <c r="Z158" s="3">
        <f t="shared" ca="1" si="12"/>
        <v>6.7956127630839802</v>
      </c>
      <c r="AE158" s="22">
        <v>0.1981131136</v>
      </c>
      <c r="AF158" s="22">
        <v>1.0417667E-3</v>
      </c>
      <c r="AG158" s="22">
        <v>2.0821800000000001E-5</v>
      </c>
      <c r="AI158" s="28">
        <f ca="1">0.000001*0.0000478181*($AM$4*Crysol!G158+$AM$5*Crysol!I158)-$AM$6</f>
        <v>9.6656633649311037E-4</v>
      </c>
      <c r="AJ158" s="3">
        <f t="shared" ca="1" si="13"/>
        <v>13.043776194731549</v>
      </c>
      <c r="AO158" s="24">
        <v>0.1981131136</v>
      </c>
      <c r="AP158" s="24">
        <v>1.9592572999999999E-3</v>
      </c>
      <c r="AQ158" s="24">
        <v>2.1600400000000001E-5</v>
      </c>
      <c r="AS158" s="28">
        <f ca="1">0.000001*0.0000478181*($AW$4*Crysol!G158+$AW$5*Crysol!I158)-$AW$6</f>
        <v>1.8124260747304742E-3</v>
      </c>
      <c r="AT158" s="3">
        <f t="shared" ca="1" si="14"/>
        <v>46.207583675649609</v>
      </c>
    </row>
    <row r="159" spans="1:46" x14ac:dyDescent="0.25">
      <c r="A159" s="15">
        <v>0.19929492469999999</v>
      </c>
      <c r="B159" s="15">
        <v>2.5798700000000001E-5</v>
      </c>
      <c r="C159" s="15">
        <v>2.0656300000000001E-5</v>
      </c>
      <c r="E159" s="28">
        <f ca="1">0.000001*0.0000478181*($I$4*Crysol!G159+$I$5*Crysol!I159)-$I$6</f>
        <v>1.4851693713861295E-5</v>
      </c>
      <c r="F159" s="3">
        <f t="shared" ca="1" si="10"/>
        <v>0.28085727002784028</v>
      </c>
      <c r="K159" s="18">
        <v>0.19929492469999999</v>
      </c>
      <c r="L159" s="18">
        <v>8.3162200000000001E-5</v>
      </c>
      <c r="M159" s="18">
        <v>2.04321E-5</v>
      </c>
      <c r="O159" s="28">
        <f ca="1">0.000001*0.0000478181*($S$4*Crysol!G159+$S$5*Crysol!I159)-$S$6</f>
        <v>6.9197965714218792E-5</v>
      </c>
      <c r="P159" s="3">
        <f t="shared" ca="1" si="11"/>
        <v>0.46709825222631102</v>
      </c>
      <c r="U159" s="20">
        <v>0.19929492469999999</v>
      </c>
      <c r="V159" s="20">
        <v>4.1592050000000002E-4</v>
      </c>
      <c r="W159" s="20">
        <v>2.1517499999999999E-5</v>
      </c>
      <c r="Y159" s="28">
        <f ca="1">0.000001*0.0000478181*($AC$4*Crysol!G159+$AC$5*Crysol!I159)-$AC$6</f>
        <v>3.4977259461705046E-4</v>
      </c>
      <c r="Z159" s="3">
        <f t="shared" ca="1" si="12"/>
        <v>9.4503647223880041</v>
      </c>
      <c r="AE159" s="22">
        <v>0.19929492469999999</v>
      </c>
      <c r="AF159" s="22">
        <v>1.0345872000000001E-3</v>
      </c>
      <c r="AG159" s="22">
        <v>2.1307499999999999E-5</v>
      </c>
      <c r="AI159" s="28">
        <f ca="1">0.000001*0.0000478181*($AM$4*Crysol!G159+$AM$5*Crysol!I159)-$AM$6</f>
        <v>9.1186022602305597E-4</v>
      </c>
      <c r="AJ159" s="3">
        <f t="shared" ca="1" si="13"/>
        <v>33.175315220113319</v>
      </c>
      <c r="AO159" s="24">
        <v>0.19929492469999999</v>
      </c>
      <c r="AP159" s="24">
        <v>1.9069982000000001E-3</v>
      </c>
      <c r="AQ159" s="24">
        <v>2.1592900000000001E-5</v>
      </c>
      <c r="AS159" s="28">
        <f ca="1">0.000001*0.0000478181*($AW$4*Crysol!G159+$AW$5*Crysol!I159)-$AW$6</f>
        <v>1.7091971116814559E-3</v>
      </c>
      <c r="AT159" s="3">
        <f t="shared" ca="1" si="14"/>
        <v>83.91418996534712</v>
      </c>
    </row>
    <row r="160" spans="1:46" x14ac:dyDescent="0.25">
      <c r="A160" s="15">
        <v>0.2004767358</v>
      </c>
      <c r="B160" s="15">
        <v>2.0057100000000001E-5</v>
      </c>
      <c r="C160" s="15">
        <v>2.1258199999999999E-5</v>
      </c>
      <c r="E160" s="28">
        <f ca="1">0.000001*0.0000478181*($I$4*Crysol!G160+$I$5*Crysol!I160)-$I$6</f>
        <v>1.4210183047100151E-5</v>
      </c>
      <c r="F160" s="3">
        <f t="shared" ca="1" si="10"/>
        <v>7.5648596222477563E-2</v>
      </c>
      <c r="K160" s="18">
        <v>0.2004767358</v>
      </c>
      <c r="L160" s="18">
        <v>5.9345500000000003E-5</v>
      </c>
      <c r="M160" s="18">
        <v>2.1299599999999998E-5</v>
      </c>
      <c r="O160" s="28">
        <f ca="1">0.000001*0.0000478181*($S$4*Crysol!G160+$S$5*Crysol!I160)-$S$6</f>
        <v>6.5333897423002318E-5</v>
      </c>
      <c r="P160" s="3">
        <f t="shared" ca="1" si="11"/>
        <v>7.9045715405153205E-2</v>
      </c>
      <c r="U160" s="20">
        <v>0.2004767358</v>
      </c>
      <c r="V160" s="20">
        <v>4.0584049999999998E-4</v>
      </c>
      <c r="W160" s="20">
        <v>2.1778599999999998E-5</v>
      </c>
      <c r="Y160" s="28">
        <f ca="1">0.000001*0.0000478181*($AC$4*Crysol!G160+$AC$5*Crysol!I160)-$AC$6</f>
        <v>3.324405671604785E-4</v>
      </c>
      <c r="Z160" s="3">
        <f t="shared" ca="1" si="12"/>
        <v>11.358772679580179</v>
      </c>
      <c r="AE160" s="22">
        <v>0.2004767358</v>
      </c>
      <c r="AF160" s="22">
        <v>1.0030263000000001E-3</v>
      </c>
      <c r="AG160" s="22">
        <v>2.21082E-5</v>
      </c>
      <c r="AI160" s="28">
        <f ca="1">0.000001*0.0000478181*($AM$4*Crysol!G160+$AM$5*Crysol!I160)-$AM$6</f>
        <v>8.679819079737295E-4</v>
      </c>
      <c r="AJ160" s="3">
        <f t="shared" ca="1" si="13"/>
        <v>37.311811829854442</v>
      </c>
      <c r="AO160" s="24">
        <v>0.2004767358</v>
      </c>
      <c r="AP160" s="24">
        <v>1.7937126E-3</v>
      </c>
      <c r="AQ160" s="24">
        <v>2.19276E-5</v>
      </c>
      <c r="AS160" s="28">
        <f ca="1">0.000001*0.0000478181*($AW$4*Crysol!G160+$AW$5*Crysol!I160)-$AW$6</f>
        <v>1.6263995219217993E-3</v>
      </c>
      <c r="AT160" s="3">
        <f t="shared" ca="1" si="14"/>
        <v>58.220720754113977</v>
      </c>
    </row>
    <row r="161" spans="1:46" x14ac:dyDescent="0.25">
      <c r="A161" s="15">
        <v>0.20165851709999999</v>
      </c>
      <c r="B161" s="15">
        <v>2.6318200000000002E-5</v>
      </c>
      <c r="C161" s="15">
        <v>2.0922899999999999E-5</v>
      </c>
      <c r="E161" s="28">
        <f ca="1">0.000001*0.0000478181*($I$4*Crysol!G161+$I$5*Crysol!I161)-$I$6</f>
        <v>1.3803057017772815E-5</v>
      </c>
      <c r="F161" s="3">
        <f t="shared" ca="1" si="10"/>
        <v>0.35778973180558638</v>
      </c>
      <c r="K161" s="18">
        <v>0.20165851709999999</v>
      </c>
      <c r="L161" s="18">
        <v>8.3974599999999994E-5</v>
      </c>
      <c r="M161" s="18">
        <v>2.1637400000000001E-5</v>
      </c>
      <c r="O161" s="28">
        <f ca="1">0.000001*0.0000478181*($S$4*Crysol!G161+$S$5*Crysol!I161)-$S$6</f>
        <v>6.2880513544416648E-5</v>
      </c>
      <c r="P161" s="3">
        <f t="shared" ca="1" si="11"/>
        <v>0.95041065353761855</v>
      </c>
      <c r="U161" s="20">
        <v>0.20165851709999999</v>
      </c>
      <c r="V161" s="20">
        <v>3.785118E-4</v>
      </c>
      <c r="W161" s="20">
        <v>2.2419E-5</v>
      </c>
      <c r="Y161" s="28">
        <f ca="1">0.000001*0.0000478181*($AC$4*Crysol!G161+$AC$5*Crysol!I161)-$AC$6</f>
        <v>3.2143471410384707E-4</v>
      </c>
      <c r="Z161" s="3">
        <f t="shared" ca="1" si="12"/>
        <v>6.4817325887114228</v>
      </c>
      <c r="AE161" s="22">
        <v>0.20165851709999999</v>
      </c>
      <c r="AF161" s="22">
        <v>9.5870380000000004E-4</v>
      </c>
      <c r="AG161" s="22">
        <v>2.1975299999999999E-5</v>
      </c>
      <c r="AI161" s="28">
        <f ca="1">0.000001*0.0000478181*($AM$4*Crysol!G161+$AM$5*Crysol!I161)-$AM$6</f>
        <v>8.4011821259686399E-4</v>
      </c>
      <c r="AJ161" s="3">
        <f t="shared" ca="1" si="13"/>
        <v>29.120189246867891</v>
      </c>
      <c r="AO161" s="24">
        <v>0.20165851709999999</v>
      </c>
      <c r="AP161" s="24">
        <v>1.7396114E-3</v>
      </c>
      <c r="AQ161" s="24">
        <v>2.1735299999999998E-5</v>
      </c>
      <c r="AS161" s="28">
        <f ca="1">0.000001*0.0000478181*($AW$4*Crysol!G161+$AW$5*Crysol!I161)-$AW$6</f>
        <v>1.5738205327522257E-3</v>
      </c>
      <c r="AT161" s="3">
        <f t="shared" ca="1" si="14"/>
        <v>58.182171869436964</v>
      </c>
    </row>
    <row r="162" spans="1:46" x14ac:dyDescent="0.25">
      <c r="A162" s="15">
        <v>0.2028402835</v>
      </c>
      <c r="B162" s="15">
        <v>3.8999599999999998E-5</v>
      </c>
      <c r="C162" s="15">
        <v>2.1264399999999999E-5</v>
      </c>
      <c r="E162" s="28">
        <f ca="1">0.000001*0.0000478181*($I$4*Crysol!G162+$I$5*Crysol!I162)-$I$6</f>
        <v>1.339593612152537E-5</v>
      </c>
      <c r="F162" s="3">
        <f t="shared" ca="1" si="10"/>
        <v>1.4497661928710899</v>
      </c>
      <c r="K162" s="18">
        <v>0.2028402835</v>
      </c>
      <c r="L162" s="18">
        <v>9.1966300000000001E-5</v>
      </c>
      <c r="M162" s="18">
        <v>2.1822900000000001E-5</v>
      </c>
      <c r="O162" s="28">
        <f ca="1">0.000001*0.0000478181*($S$4*Crysol!G162+$S$5*Crysol!I162)-$S$6</f>
        <v>6.0427160598305307E-5</v>
      </c>
      <c r="P162" s="3">
        <f t="shared" ca="1" si="11"/>
        <v>2.0886936780400989</v>
      </c>
      <c r="U162" s="20">
        <v>0.2028402835</v>
      </c>
      <c r="V162" s="20">
        <v>3.851285E-4</v>
      </c>
      <c r="W162" s="20">
        <v>2.2796400000000001E-5</v>
      </c>
      <c r="Y162" s="28">
        <f ca="1">0.000001*0.0000478181*($AC$4*Crysol!G162+$AC$5*Crysol!I162)-$AC$6</f>
        <v>3.1042899980995479E-4</v>
      </c>
      <c r="Z162" s="3">
        <f t="shared" ca="1" si="12"/>
        <v>10.737492028655147</v>
      </c>
      <c r="AE162" s="22">
        <v>0.2028402835</v>
      </c>
      <c r="AF162" s="22">
        <v>9.1591160000000003E-4</v>
      </c>
      <c r="AG162" s="22">
        <v>2.2983700000000002E-5</v>
      </c>
      <c r="AI162" s="28">
        <f ca="1">0.000001*0.0000478181*($AM$4*Crysol!G162+$AM$5*Crysol!I162)-$AM$6</f>
        <v>8.12254868527859E-4</v>
      </c>
      <c r="AJ162" s="3">
        <f t="shared" ca="1" si="13"/>
        <v>20.340195943704124</v>
      </c>
      <c r="AO162" s="24">
        <v>0.2028402835</v>
      </c>
      <c r="AP162" s="24">
        <v>1.6834629E-3</v>
      </c>
      <c r="AQ162" s="24">
        <v>2.2740099999999999E-5</v>
      </c>
      <c r="AS162" s="28">
        <f ca="1">0.000001*0.0000478181*($AW$4*Crysol!G162+$AW$5*Crysol!I162)-$AW$6</f>
        <v>1.5212422065030557E-3</v>
      </c>
      <c r="AT162" s="3">
        <f t="shared" ca="1" si="14"/>
        <v>50.889451156580975</v>
      </c>
    </row>
    <row r="163" spans="1:46" x14ac:dyDescent="0.25">
      <c r="A163" s="15">
        <v>0.20402202010000001</v>
      </c>
      <c r="B163" s="15">
        <v>-5.9397000000000001E-6</v>
      </c>
      <c r="C163" s="15">
        <v>2.1936399999999999E-5</v>
      </c>
      <c r="E163" s="28">
        <f ca="1">0.000001*0.0000478181*($I$4*Crysol!G163+$I$5*Crysol!I163)-$I$6</f>
        <v>1.2988825491437728E-5</v>
      </c>
      <c r="F163" s="3">
        <f t="shared" ca="1" si="10"/>
        <v>0.74456540780977443</v>
      </c>
      <c r="K163" s="18">
        <v>0.20402202010000001</v>
      </c>
      <c r="L163" s="18">
        <v>3.3086999999999997E-5</v>
      </c>
      <c r="M163" s="18">
        <v>2.25488E-5</v>
      </c>
      <c r="O163" s="28">
        <f ca="1">0.000001*0.0000478181*($S$4*Crysol!G163+$S$5*Crysol!I163)-$S$6</f>
        <v>5.7973869517142758E-5</v>
      </c>
      <c r="P163" s="3">
        <f t="shared" ca="1" si="11"/>
        <v>1.2181300933817161</v>
      </c>
      <c r="U163" s="20">
        <v>0.20402202010000001</v>
      </c>
      <c r="V163" s="20">
        <v>3.7168390000000002E-4</v>
      </c>
      <c r="W163" s="20">
        <v>2.2398599999999999E-5</v>
      </c>
      <c r="Y163" s="28">
        <f ca="1">0.000001*0.0000478181*($AC$4*Crysol!G163+$AC$5*Crysol!I163)-$AC$6</f>
        <v>2.9942356304154134E-4</v>
      </c>
      <c r="Z163" s="3">
        <f t="shared" ca="1" si="12"/>
        <v>10.407782711021946</v>
      </c>
      <c r="AE163" s="22">
        <v>0.20402202010000001</v>
      </c>
      <c r="AF163" s="22">
        <v>8.3969800000000005E-4</v>
      </c>
      <c r="AG163" s="22">
        <v>2.22289E-5</v>
      </c>
      <c r="AI163" s="28">
        <f ca="1">0.000001*0.0000478181*($AM$4*Crysol!G163+$AM$5*Crysol!I163)-$AM$6</f>
        <v>7.8439222707457721E-4</v>
      </c>
      <c r="AJ163" s="3">
        <f t="shared" ca="1" si="13"/>
        <v>6.1902043789200958</v>
      </c>
      <c r="AO163" s="24">
        <v>0.20402202010000001</v>
      </c>
      <c r="AP163" s="24">
        <v>1.5877998E-3</v>
      </c>
      <c r="AQ163" s="24">
        <v>2.2780099999999999E-5</v>
      </c>
      <c r="AS163" s="28">
        <f ca="1">0.000001*0.0000478181*($AW$4*Crysol!G163+$AW$5*Crysol!I163)-$AW$6</f>
        <v>1.4686652060946976E-3</v>
      </c>
      <c r="AT163" s="3">
        <f t="shared" ca="1" si="14"/>
        <v>27.350453079930858</v>
      </c>
    </row>
    <row r="164" spans="1:46" x14ac:dyDescent="0.25">
      <c r="A164" s="15">
        <v>0.20520375669999999</v>
      </c>
      <c r="B164" s="15">
        <v>2.78938E-5</v>
      </c>
      <c r="C164" s="15">
        <v>2.20221E-5</v>
      </c>
      <c r="E164" s="28">
        <f ca="1">0.000001*0.0000478181*($I$4*Crysol!G164+$I$5*Crysol!I164)-$I$6</f>
        <v>1.2581714861350096E-5</v>
      </c>
      <c r="F164" s="3">
        <f t="shared" ca="1" si="10"/>
        <v>0.48344960490873656</v>
      </c>
      <c r="K164" s="18">
        <v>0.20520375669999999</v>
      </c>
      <c r="L164" s="18">
        <v>5.9531299999999997E-5</v>
      </c>
      <c r="M164" s="18">
        <v>2.2187999999999998E-5</v>
      </c>
      <c r="O164" s="28">
        <f ca="1">0.000001*0.0000478181*($S$4*Crysol!G164+$S$5*Crysol!I164)-$S$6</f>
        <v>5.552057843598025E-5</v>
      </c>
      <c r="P164" s="3">
        <f t="shared" ca="1" si="11"/>
        <v>3.267448202863496E-2</v>
      </c>
      <c r="U164" s="20">
        <v>0.20520375669999999</v>
      </c>
      <c r="V164" s="20">
        <v>4.0890570000000001E-4</v>
      </c>
      <c r="W164" s="20">
        <v>2.31575E-5</v>
      </c>
      <c r="Y164" s="28">
        <f ca="1">0.000001*0.0000478181*($AC$4*Crysol!G164+$AC$5*Crysol!I164)-$AC$6</f>
        <v>2.8841812627312811E-4</v>
      </c>
      <c r="Z164" s="3">
        <f t="shared" ca="1" si="12"/>
        <v>27.070805130917051</v>
      </c>
      <c r="AE164" s="22">
        <v>0.20520375669999999</v>
      </c>
      <c r="AF164" s="22">
        <v>8.5259240000000003E-4</v>
      </c>
      <c r="AG164" s="22">
        <v>2.3055099999999999E-5</v>
      </c>
      <c r="AI164" s="28">
        <f ca="1">0.000001*0.0000478181*($AM$4*Crysol!G164+$AM$5*Crysol!I164)-$AM$6</f>
        <v>7.5652958562129574E-4</v>
      </c>
      <c r="AJ164" s="3">
        <f t="shared" ca="1" si="13"/>
        <v>17.361074138847592</v>
      </c>
      <c r="AO164" s="24">
        <v>0.20520375669999999</v>
      </c>
      <c r="AP164" s="24">
        <v>1.5752196999999999E-3</v>
      </c>
      <c r="AQ164" s="24">
        <v>2.3082400000000001E-5</v>
      </c>
      <c r="AS164" s="28">
        <f ca="1">0.000001*0.0000478181*($AW$4*Crysol!G164+$AW$5*Crysol!I164)-$AW$6</f>
        <v>1.4160882056863399E-3</v>
      </c>
      <c r="AT164" s="3">
        <f t="shared" ca="1" si="14"/>
        <v>47.528089429122424</v>
      </c>
    </row>
    <row r="165" spans="1:46" x14ac:dyDescent="0.25">
      <c r="A165" s="15">
        <v>0.2063854635</v>
      </c>
      <c r="B165" s="15">
        <v>3.6874000000000001E-6</v>
      </c>
      <c r="C165" s="15">
        <v>2.1587199999999999E-5</v>
      </c>
      <c r="E165" s="28">
        <f ca="1">0.000001*0.0000478181*($I$4*Crysol!G165+$I$5*Crysol!I165)-$I$6</f>
        <v>1.2174614497422248E-5</v>
      </c>
      <c r="F165" s="3">
        <f t="shared" ca="1" si="10"/>
        <v>0.15457445578456405</v>
      </c>
      <c r="K165" s="18">
        <v>0.2063854635</v>
      </c>
      <c r="L165" s="18">
        <v>2.8880699999999999E-5</v>
      </c>
      <c r="M165" s="18">
        <v>2.17378E-5</v>
      </c>
      <c r="O165" s="28">
        <f ca="1">0.000001*0.0000478181*($S$4*Crysol!G165+$S$5*Crysol!I165)-$S$6</f>
        <v>5.3067349219766425E-5</v>
      </c>
      <c r="P165" s="3">
        <f t="shared" ca="1" si="11"/>
        <v>1.2379988314358563</v>
      </c>
      <c r="U165" s="20">
        <v>0.2063854635</v>
      </c>
      <c r="V165" s="20">
        <v>3.1589509999999999E-4</v>
      </c>
      <c r="W165" s="20">
        <v>2.3081000000000001E-5</v>
      </c>
      <c r="Y165" s="28">
        <f ca="1">0.000001*0.0000478181*($AC$4*Crysol!G165+$AC$5*Crysol!I165)-$AC$6</f>
        <v>2.7741296703019327E-4</v>
      </c>
      <c r="Z165" s="3">
        <f t="shared" ca="1" si="12"/>
        <v>2.7797710639764799</v>
      </c>
      <c r="AE165" s="22">
        <v>0.2063854635</v>
      </c>
      <c r="AF165" s="22">
        <v>7.6423319999999997E-4</v>
      </c>
      <c r="AG165" s="22">
        <v>2.2359500000000002E-5</v>
      </c>
      <c r="AI165" s="28">
        <f ca="1">0.000001*0.0000478181*($AM$4*Crysol!G165+$AM$5*Crysol!I165)-$AM$6</f>
        <v>7.2866764678373628E-4</v>
      </c>
      <c r="AJ165" s="3">
        <f t="shared" ca="1" si="13"/>
        <v>2.5300841243695307</v>
      </c>
      <c r="AO165" s="24">
        <v>0.2063854635</v>
      </c>
      <c r="AP165" s="24">
        <v>1.4617396999999999E-3</v>
      </c>
      <c r="AQ165" s="24">
        <v>2.2586500000000001E-5</v>
      </c>
      <c r="AS165" s="28">
        <f ca="1">0.000001*0.0000478181*($AW$4*Crysol!G165+$AW$5*Crysol!I165)-$AW$6</f>
        <v>1.3635125311187918E-3</v>
      </c>
      <c r="AT165" s="3">
        <f t="shared" ca="1" si="14"/>
        <v>18.913215803443983</v>
      </c>
    </row>
    <row r="166" spans="1:46" x14ac:dyDescent="0.25">
      <c r="A166" s="15">
        <v>0.20756715540000001</v>
      </c>
      <c r="B166" s="15">
        <v>1.4023600000000001E-5</v>
      </c>
      <c r="C166" s="15">
        <v>2.0968600000000001E-5</v>
      </c>
      <c r="E166" s="28">
        <f ca="1">0.000001*0.0000478181*($I$4*Crysol!G166+$I$5*Crysol!I166)-$I$6</f>
        <v>1.17675192665743E-5</v>
      </c>
      <c r="F166" s="3">
        <f t="shared" ca="1" si="10"/>
        <v>1.1576316799420434E-2</v>
      </c>
      <c r="K166" s="18">
        <v>0.20756715540000001</v>
      </c>
      <c r="L166" s="18">
        <v>6.8435099999999998E-5</v>
      </c>
      <c r="M166" s="18">
        <v>2.1726099999999999E-5</v>
      </c>
      <c r="O166" s="28">
        <f ca="1">0.000001*0.0000478181*($S$4*Crysol!G166+$S$5*Crysol!I166)-$S$6</f>
        <v>5.0614150936026996E-5</v>
      </c>
      <c r="P166" s="3">
        <f t="shared" ca="1" si="11"/>
        <v>0.67281878667505413</v>
      </c>
      <c r="U166" s="20">
        <v>0.20756715540000001</v>
      </c>
      <c r="V166" s="20">
        <v>3.7010839999999999E-4</v>
      </c>
      <c r="W166" s="20">
        <v>2.22476E-5</v>
      </c>
      <c r="Y166" s="28">
        <f ca="1">0.000001*0.0000478181*($AC$4*Crysol!G166+$AC$5*Crysol!I166)-$AC$6</f>
        <v>2.6640794654999786E-4</v>
      </c>
      <c r="Z166" s="3">
        <f t="shared" ca="1" si="12"/>
        <v>21.726760436519712</v>
      </c>
      <c r="AE166" s="22">
        <v>0.20756715540000001</v>
      </c>
      <c r="AF166" s="22">
        <v>8.2863580000000004E-4</v>
      </c>
      <c r="AG166" s="22">
        <v>2.2212300000000001E-5</v>
      </c>
      <c r="AI166" s="28">
        <f ca="1">0.000001*0.0000478181*($AM$4*Crysol!G166+$AM$5*Crysol!I166)-$AM$6</f>
        <v>7.0080605925403798E-4</v>
      </c>
      <c r="AJ166" s="3">
        <f t="shared" ca="1" si="13"/>
        <v>33.118964936856479</v>
      </c>
      <c r="AO166" s="24">
        <v>0.20756715540000001</v>
      </c>
      <c r="AP166" s="24">
        <v>1.4680123E-3</v>
      </c>
      <c r="AQ166" s="24">
        <v>2.2344599999999999E-5</v>
      </c>
      <c r="AS166" s="28">
        <f ca="1">0.000001*0.0000478181*($AW$4*Crysol!G166+$AW$5*Crysol!I166)-$AW$6</f>
        <v>1.3109375194716492E-3</v>
      </c>
      <c r="AT166" s="3">
        <f t="shared" ca="1" si="14"/>
        <v>49.416018849377821</v>
      </c>
    </row>
    <row r="167" spans="1:46" x14ac:dyDescent="0.25">
      <c r="A167" s="15">
        <v>0.20874883229999999</v>
      </c>
      <c r="B167" s="15">
        <v>2.9553500000000001E-5</v>
      </c>
      <c r="C167" s="15">
        <v>2.1280900000000002E-5</v>
      </c>
      <c r="E167" s="28">
        <f ca="1">0.000001*0.0000478181*($I$4*Crysol!G167+$I$5*Crysol!I167)-$I$6</f>
        <v>1.1360429203256465E-5</v>
      </c>
      <c r="F167" s="3">
        <f t="shared" ca="1" si="10"/>
        <v>0.73085637106060719</v>
      </c>
      <c r="K167" s="18">
        <v>0.20874883229999999</v>
      </c>
      <c r="L167" s="18">
        <v>9.2448900000000002E-5</v>
      </c>
      <c r="M167" s="18">
        <v>2.1481899999999998E-5</v>
      </c>
      <c r="O167" s="28">
        <f ca="1">0.000001*0.0000478181*($S$4*Crysol!G167+$S$5*Crysol!I167)-$S$6</f>
        <v>4.8160983792362529E-5</v>
      </c>
      <c r="P167" s="3">
        <f t="shared" ca="1" si="11"/>
        <v>4.2503540944248872</v>
      </c>
      <c r="U167" s="20">
        <v>0.20874883229999999</v>
      </c>
      <c r="V167" s="20">
        <v>3.201907E-4</v>
      </c>
      <c r="W167" s="20">
        <v>2.1407699999999998E-5</v>
      </c>
      <c r="Y167" s="28">
        <f ca="1">0.000001*0.0000478181*($AC$4*Crysol!G167+$AC$5*Crysol!I167)-$AC$6</f>
        <v>2.554030657638357E-4</v>
      </c>
      <c r="Z167" s="3">
        <f t="shared" ca="1" si="12"/>
        <v>9.1589191053941885</v>
      </c>
      <c r="AE167" s="22">
        <v>0.20874883229999999</v>
      </c>
      <c r="AF167" s="22">
        <v>7.481861E-4</v>
      </c>
      <c r="AG167" s="22">
        <v>2.1531200000000001E-5</v>
      </c>
      <c r="AI167" s="28">
        <f ca="1">0.000001*0.0000478181*($AM$4*Crysol!G167+$AM$5*Crysol!I167)-$AM$6</f>
        <v>6.7294482538997292E-4</v>
      </c>
      <c r="AJ167" s="3">
        <f t="shared" ca="1" si="13"/>
        <v>12.211691319671683</v>
      </c>
      <c r="AO167" s="24">
        <v>0.20874883229999999</v>
      </c>
      <c r="AP167" s="24">
        <v>1.4017319999999999E-3</v>
      </c>
      <c r="AQ167" s="24">
        <v>2.2031999999999998E-5</v>
      </c>
      <c r="AS167" s="28">
        <f ca="1">0.000001*0.0000478181*($AW$4*Crysol!G167+$AW$5*Crysol!I167)-$AW$6</f>
        <v>1.2583631751940439E-3</v>
      </c>
      <c r="AT167" s="3">
        <f t="shared" ca="1" si="14"/>
        <v>42.344948095239587</v>
      </c>
    </row>
    <row r="168" spans="1:46" x14ac:dyDescent="0.25">
      <c r="A168" s="15">
        <v>0.2099304944</v>
      </c>
      <c r="B168" s="15">
        <v>-4.9149999999999997E-7</v>
      </c>
      <c r="C168" s="15">
        <v>2.09216E-5</v>
      </c>
      <c r="E168" s="28">
        <f ca="1">0.000001*0.0000478181*($I$4*Crysol!G168+$I$5*Crysol!I168)-$I$6</f>
        <v>1.0953344238568326E-5</v>
      </c>
      <c r="F168" s="3">
        <f t="shared" ca="1" si="10"/>
        <v>0.29924712297329004</v>
      </c>
      <c r="K168" s="18">
        <v>0.2099304944</v>
      </c>
      <c r="L168" s="18">
        <v>6.1761900000000002E-5</v>
      </c>
      <c r="M168" s="18">
        <v>2.1103499999999999E-5</v>
      </c>
      <c r="O168" s="28">
        <f ca="1">0.000001*0.0000478181*($S$4*Crysol!G168+$S$5*Crysol!I168)-$S$6</f>
        <v>4.570784737357192E-5</v>
      </c>
      <c r="P168" s="3">
        <f t="shared" ca="1" si="11"/>
        <v>0.57870920081304256</v>
      </c>
      <c r="U168" s="20">
        <v>0.2099304944</v>
      </c>
      <c r="V168" s="20">
        <v>2.8262859999999998E-4</v>
      </c>
      <c r="W168" s="20">
        <v>2.1934999999999999E-5</v>
      </c>
      <c r="Y168" s="28">
        <f ca="1">0.000001*0.0000478181*($AC$4*Crysol!G168+$AC$5*Crysol!I168)-$AC$6</f>
        <v>2.4439832280911933E-4</v>
      </c>
      <c r="Z168" s="3">
        <f t="shared" ca="1" si="12"/>
        <v>3.0376631748860103</v>
      </c>
      <c r="AE168" s="22">
        <v>0.2099304944</v>
      </c>
      <c r="AF168" s="22">
        <v>7.0358819999999996E-4</v>
      </c>
      <c r="AG168" s="22">
        <v>2.1877699999999999E-5</v>
      </c>
      <c r="AI168" s="28">
        <f ca="1">0.000001*0.0000478181*($AM$4*Crysol!G168+$AM$5*Crysol!I168)-$AM$6</f>
        <v>6.4508394047599815E-4</v>
      </c>
      <c r="AJ168" s="3">
        <f t="shared" ca="1" si="13"/>
        <v>7.1510801950768883</v>
      </c>
      <c r="AO168" s="24">
        <v>0.2099304944</v>
      </c>
      <c r="AP168" s="24">
        <v>1.3183877000000001E-3</v>
      </c>
      <c r="AQ168" s="24">
        <v>2.1956299999999998E-5</v>
      </c>
      <c r="AS168" s="28">
        <f ca="1">0.000001*0.0000478181*($AW$4*Crysol!G168+$AW$5*Crysol!I168)-$AW$6</f>
        <v>1.2057894893877138E-3</v>
      </c>
      <c r="AT168" s="3">
        <f t="shared" ca="1" si="14"/>
        <v>26.299328840948064</v>
      </c>
    </row>
    <row r="169" spans="1:46" x14ac:dyDescent="0.25">
      <c r="A169" s="15">
        <v>0.21111212670000001</v>
      </c>
      <c r="B169" s="15">
        <v>1.6317500000000001E-5</v>
      </c>
      <c r="C169" s="15">
        <v>2.0650699999999999E-5</v>
      </c>
      <c r="E169" s="28">
        <f ca="1">0.000001*0.0000478181*($I$4*Crysol!G169+$I$5*Crysol!I169)-$I$6</f>
        <v>1.0801452217444982E-5</v>
      </c>
      <c r="F169" s="3">
        <f t="shared" ca="1" si="10"/>
        <v>7.1348768912428362E-2</v>
      </c>
      <c r="K169" s="18">
        <v>0.21111212670000001</v>
      </c>
      <c r="L169" s="18">
        <v>7.0322100000000002E-5</v>
      </c>
      <c r="M169" s="18">
        <v>2.0631900000000001E-5</v>
      </c>
      <c r="O169" s="28">
        <f ca="1">0.000001*0.0000478181*($S$4*Crysol!G169+$S$5*Crysol!I169)-$S$6</f>
        <v>4.4792194492995657E-5</v>
      </c>
      <c r="P169" s="3">
        <f t="shared" ca="1" si="11"/>
        <v>1.531157854016989</v>
      </c>
      <c r="U169" s="20">
        <v>0.21111212670000001</v>
      </c>
      <c r="V169" s="20">
        <v>2.801158E-4</v>
      </c>
      <c r="W169" s="20">
        <v>2.1882099999999998E-5</v>
      </c>
      <c r="Y169" s="28">
        <f ca="1">0.000001*0.0000478181*($AC$4*Crysol!G169+$AC$5*Crysol!I169)-$AC$6</f>
        <v>2.4029030152996459E-4</v>
      </c>
      <c r="Z169" s="3">
        <f t="shared" ca="1" si="12"/>
        <v>3.3124127204973988</v>
      </c>
      <c r="AE169" s="22">
        <v>0.21111212670000001</v>
      </c>
      <c r="AF169" s="22">
        <v>7.3173750000000005E-4</v>
      </c>
      <c r="AG169" s="22">
        <v>2.1086499999999999E-5</v>
      </c>
      <c r="AI169" s="28">
        <f ca="1">0.000001*0.0000478181*($AM$4*Crysol!G169+$AM$5*Crysol!I169)-$AM$6</f>
        <v>6.346833164366703E-4</v>
      </c>
      <c r="AJ169" s="3">
        <f t="shared" ca="1" si="13"/>
        <v>21.184563536543589</v>
      </c>
      <c r="AO169" s="24">
        <v>0.21111212670000001</v>
      </c>
      <c r="AP169" s="24">
        <v>1.3203542E-3</v>
      </c>
      <c r="AQ169" s="24">
        <v>2.1642799999999999E-5</v>
      </c>
      <c r="AS169" s="28">
        <f ca="1">0.000001*0.0000478181*($AW$4*Crysol!G169+$AW$5*Crysol!I169)-$AW$6</f>
        <v>1.1861632256749794E-3</v>
      </c>
      <c r="AT169" s="3">
        <f t="shared" ca="1" si="14"/>
        <v>38.443216731968995</v>
      </c>
    </row>
    <row r="170" spans="1:46" x14ac:dyDescent="0.25">
      <c r="A170" s="15">
        <v>0.212293759</v>
      </c>
      <c r="B170" s="15">
        <v>2.7135600000000002E-5</v>
      </c>
      <c r="C170" s="15">
        <v>2.11226E-5</v>
      </c>
      <c r="E170" s="28">
        <f ca="1">0.000001*0.0000478181*($I$4*Crysol!G170+$I$5*Crysol!I170)-$I$6</f>
        <v>1.0665508581611409E-5</v>
      </c>
      <c r="F170" s="3">
        <f t="shared" ca="1" si="10"/>
        <v>0.60799116699248679</v>
      </c>
      <c r="K170" s="18">
        <v>0.212293759</v>
      </c>
      <c r="L170" s="18">
        <v>5.8413199999999998E-5</v>
      </c>
      <c r="M170" s="18">
        <v>2.0791199999999998E-5</v>
      </c>
      <c r="O170" s="28">
        <f ca="1">0.000001*0.0000478181*($S$4*Crysol!G170+$S$5*Crysol!I170)-$S$6</f>
        <v>4.3972627261521538E-5</v>
      </c>
      <c r="P170" s="3">
        <f t="shared" ca="1" si="11"/>
        <v>0.48240269424077836</v>
      </c>
      <c r="U170" s="20">
        <v>0.212293759</v>
      </c>
      <c r="V170" s="20">
        <v>3.0600240000000002E-4</v>
      </c>
      <c r="W170" s="20">
        <v>2.12245E-5</v>
      </c>
      <c r="Y170" s="28">
        <f ca="1">0.000001*0.0000478181*($AC$4*Crysol!G170+$AC$5*Crysol!I170)-$AC$6</f>
        <v>2.36613293631316E-4</v>
      </c>
      <c r="Z170" s="3">
        <f t="shared" ca="1" si="12"/>
        <v>10.688275823428274</v>
      </c>
      <c r="AE170" s="22">
        <v>0.212293759</v>
      </c>
      <c r="AF170" s="22">
        <v>7.1433520000000004E-4</v>
      </c>
      <c r="AG170" s="22">
        <v>2.1183500000000001E-5</v>
      </c>
      <c r="AI170" s="28">
        <f ca="1">0.000001*0.0000478181*($AM$4*Crysol!G170+$AM$5*Crysol!I170)-$AM$6</f>
        <v>6.2537387838588262E-4</v>
      </c>
      <c r="AJ170" s="3">
        <f t="shared" ca="1" si="13"/>
        <v>17.636281337389814</v>
      </c>
      <c r="AO170" s="24">
        <v>0.212293759</v>
      </c>
      <c r="AP170" s="24">
        <v>1.282498E-3</v>
      </c>
      <c r="AQ170" s="24">
        <v>2.1668E-5</v>
      </c>
      <c r="AS170" s="28">
        <f ca="1">0.000001*0.0000478181*($AW$4*Crysol!G170+$AW$5*Crysol!I170)-$AW$6</f>
        <v>1.1685960242864459E-3</v>
      </c>
      <c r="AT170" s="3">
        <f t="shared" ca="1" si="14"/>
        <v>27.632797904384475</v>
      </c>
    </row>
    <row r="171" spans="1:46" x14ac:dyDescent="0.25">
      <c r="A171" s="15">
        <v>0.21347536149999999</v>
      </c>
      <c r="B171" s="15">
        <v>-3.3377699999999997E-5</v>
      </c>
      <c r="C171" s="15">
        <v>2.0802299999999999E-5</v>
      </c>
      <c r="E171" s="28">
        <f ca="1">0.000001*0.0000478181*($I$4*Crysol!G171+$I$5*Crysol!I171)-$I$6</f>
        <v>1.0529568374188135E-5</v>
      </c>
      <c r="F171" s="3">
        <f t="shared" ca="1" si="10"/>
        <v>4.4550248144916091</v>
      </c>
      <c r="K171" s="18">
        <v>0.21347536149999999</v>
      </c>
      <c r="L171" s="18">
        <v>4.6108E-5</v>
      </c>
      <c r="M171" s="18">
        <v>2.08385E-5</v>
      </c>
      <c r="O171" s="28">
        <f ca="1">0.000001*0.0000478181*($S$4*Crysol!G171+$S$5*Crysol!I171)-$S$6</f>
        <v>4.3153080699001313E-5</v>
      </c>
      <c r="P171" s="3">
        <f t="shared" ca="1" si="11"/>
        <v>2.010751220301004E-2</v>
      </c>
      <c r="U171" s="20">
        <v>0.21347536149999999</v>
      </c>
      <c r="V171" s="20">
        <v>2.4102769999999999E-4</v>
      </c>
      <c r="W171" s="20">
        <v>2.2045400000000001E-5</v>
      </c>
      <c r="Y171" s="28">
        <f ca="1">0.000001*0.0000478181*($AC$4*Crysol!G171+$AC$5*Crysol!I171)-$AC$6</f>
        <v>2.3293637846442096E-4</v>
      </c>
      <c r="Z171" s="3">
        <f t="shared" ca="1" si="12"/>
        <v>0.13471096674401031</v>
      </c>
      <c r="AE171" s="22">
        <v>0.21347536149999999</v>
      </c>
      <c r="AF171" s="22">
        <v>6.5867460000000003E-4</v>
      </c>
      <c r="AG171" s="22">
        <v>2.2172899999999999E-5</v>
      </c>
      <c r="AI171" s="28">
        <f ca="1">0.000001*0.0000478181*($AM$4*Crysol!G171+$AM$5*Crysol!I171)-$AM$6</f>
        <v>6.160646751130831E-4</v>
      </c>
      <c r="AJ171" s="3">
        <f t="shared" ca="1" si="13"/>
        <v>3.692976470493893</v>
      </c>
      <c r="AO171" s="24">
        <v>0.21347536149999999</v>
      </c>
      <c r="AP171" s="24">
        <v>1.2191054E-3</v>
      </c>
      <c r="AQ171" s="24">
        <v>2.1670399999999998E-5</v>
      </c>
      <c r="AS171" s="28">
        <f ca="1">0.000001*0.0000478181*($AW$4*Crysol!G171+$AW$5*Crysol!I171)-$AW$6</f>
        <v>1.1510292659313345E-3</v>
      </c>
      <c r="AT171" s="3">
        <f t="shared" ca="1" si="14"/>
        <v>9.8686083635310613</v>
      </c>
    </row>
    <row r="172" spans="1:46" x14ac:dyDescent="0.25">
      <c r="A172" s="15">
        <v>0.21465694900000001</v>
      </c>
      <c r="B172" s="15">
        <v>1.26287E-5</v>
      </c>
      <c r="C172" s="15">
        <v>2.0655399999999999E-5</v>
      </c>
      <c r="E172" s="28">
        <f ca="1">0.000001*0.0000478181*($I$4*Crysol!G172+$I$5*Crysol!I172)-$I$6</f>
        <v>1.0393629892474738E-5</v>
      </c>
      <c r="F172" s="3">
        <f t="shared" ca="1" si="10"/>
        <v>1.170887261191038E-2</v>
      </c>
      <c r="K172" s="18">
        <v>0.21465694900000001</v>
      </c>
      <c r="L172" s="18">
        <v>4.6881000000000001E-5</v>
      </c>
      <c r="M172" s="18">
        <v>2.0590599999999999E-5</v>
      </c>
      <c r="O172" s="28">
        <f ca="1">0.000001*0.0000478181*($S$4*Crysol!G172+$S$5*Crysol!I172)-$S$6</f>
        <v>4.2333544540316866E-5</v>
      </c>
      <c r="P172" s="3">
        <f t="shared" ca="1" si="11"/>
        <v>4.8775182629738081E-2</v>
      </c>
      <c r="U172" s="20">
        <v>0.21465694900000001</v>
      </c>
      <c r="V172" s="20">
        <v>2.932295E-4</v>
      </c>
      <c r="W172" s="20">
        <v>2.1628400000000001E-5</v>
      </c>
      <c r="Y172" s="28">
        <f ca="1">0.000001*0.0000478181*($AC$4*Crysol!G172+$AC$5*Crysol!I172)-$AC$6</f>
        <v>2.2925950997458304E-4</v>
      </c>
      <c r="Z172" s="3">
        <f t="shared" ca="1" si="12"/>
        <v>8.747899402707068</v>
      </c>
      <c r="AE172" s="22">
        <v>0.21465694900000001</v>
      </c>
      <c r="AF172" s="22">
        <v>6.6627639999999996E-4</v>
      </c>
      <c r="AG172" s="22">
        <v>2.1233199999999999E-5</v>
      </c>
      <c r="AI172" s="28">
        <f ca="1">0.000001*0.0000478181*($AM$4*Crysol!G172+$AM$5*Crysol!I172)-$AM$6</f>
        <v>6.0675559001712267E-4</v>
      </c>
      <c r="AJ172" s="3">
        <f t="shared" ca="1" si="13"/>
        <v>7.8579048243539198</v>
      </c>
      <c r="AO172" s="24">
        <v>0.21465694900000001</v>
      </c>
      <c r="AP172" s="24">
        <v>1.201557E-3</v>
      </c>
      <c r="AQ172" s="24">
        <v>2.1559399999999999E-5</v>
      </c>
      <c r="AS172" s="28">
        <f ca="1">0.000001*0.0000478181*($AW$4*Crysol!G172+$AW$5*Crysol!I172)-$AW$6</f>
        <v>1.1334627305796224E-3</v>
      </c>
      <c r="AT172" s="3">
        <f t="shared" ca="1" si="14"/>
        <v>9.9758012721847074</v>
      </c>
    </row>
    <row r="173" spans="1:46" x14ac:dyDescent="0.25">
      <c r="A173" s="15">
        <v>0.21583852170000001</v>
      </c>
      <c r="B173" s="15">
        <v>1.19529E-5</v>
      </c>
      <c r="C173" s="15">
        <v>2.04351E-5</v>
      </c>
      <c r="E173" s="28">
        <f ca="1">0.000001*0.0000478181*($I$4*Crysol!G173+$I$5*Crysol!I173)-$I$6</f>
        <v>1.0257693113461767E-5</v>
      </c>
      <c r="F173" s="3">
        <f t="shared" ca="1" si="10"/>
        <v>6.8816389188192627E-3</v>
      </c>
      <c r="K173" s="18">
        <v>0.21583852170000001</v>
      </c>
      <c r="L173" s="18">
        <v>4.2521799999999997E-5</v>
      </c>
      <c r="M173" s="18">
        <v>2.0390500000000001E-5</v>
      </c>
      <c r="O173" s="28">
        <f ca="1">0.000001*0.0000478181*($S$4*Crysol!G173+$S$5*Crysol!I173)-$S$6</f>
        <v>4.1514018646750508E-5</v>
      </c>
      <c r="P173" s="3">
        <f t="shared" ca="1" si="11"/>
        <v>2.442737987178244E-3</v>
      </c>
      <c r="U173" s="20">
        <v>0.21583852170000001</v>
      </c>
      <c r="V173" s="20">
        <v>2.5003409999999998E-4</v>
      </c>
      <c r="W173" s="20">
        <v>2.1022400000000001E-5</v>
      </c>
      <c r="Y173" s="28">
        <f ca="1">0.000001*0.0000478181*($AC$4*Crysol!G173+$AC$5*Crysol!I173)-$AC$6</f>
        <v>2.2558268753944185E-4</v>
      </c>
      <c r="Z173" s="3">
        <f t="shared" ca="1" si="12"/>
        <v>1.3528302716567921</v>
      </c>
      <c r="AE173" s="22">
        <v>0.21583852170000001</v>
      </c>
      <c r="AF173" s="22">
        <v>6.3144000000000004E-4</v>
      </c>
      <c r="AG173" s="22">
        <v>2.0931999999999999E-5</v>
      </c>
      <c r="AI173" s="28">
        <f ca="1">0.000001*0.0000478181*($AM$4*Crysol!G173+$AM$5*Crysol!I173)-$AM$6</f>
        <v>5.9744662152231101E-4</v>
      </c>
      <c r="AJ173" s="3">
        <f t="shared" ca="1" si="13"/>
        <v>2.6373465920719452</v>
      </c>
      <c r="AO173" s="24">
        <v>0.21583852170000001</v>
      </c>
      <c r="AP173" s="24">
        <v>1.1353889000000001E-3</v>
      </c>
      <c r="AQ173" s="24">
        <v>2.0977800000000001E-5</v>
      </c>
      <c r="AS173" s="28">
        <f ca="1">0.000001*0.0000478181*($AW$4*Crysol!G173+$AW$5*Crysol!I173)-$AW$6</f>
        <v>1.1158964152579332E-3</v>
      </c>
      <c r="AT173" s="3">
        <f t="shared" ca="1" si="14"/>
        <v>0.86340493119517003</v>
      </c>
    </row>
    <row r="174" spans="1:46" x14ac:dyDescent="0.25">
      <c r="A174" s="15">
        <v>0.21702006460000001</v>
      </c>
      <c r="B174" s="15">
        <v>3.23499E-5</v>
      </c>
      <c r="C174" s="15">
        <v>2.1159299999999999E-5</v>
      </c>
      <c r="E174" s="28">
        <f ca="1">0.000001*0.0000478181*($I$4*Crysol!G174+$I$5*Crysol!I174)-$I$6</f>
        <v>1.012175976285909E-5</v>
      </c>
      <c r="F174" s="3">
        <f t="shared" ca="1" si="10"/>
        <v>1.1035796003429834</v>
      </c>
      <c r="K174" s="18">
        <v>0.21702006460000001</v>
      </c>
      <c r="L174" s="18">
        <v>5.3374000000000001E-5</v>
      </c>
      <c r="M174" s="18">
        <v>2.0423000000000001E-5</v>
      </c>
      <c r="O174" s="28">
        <f ca="1">0.000001*0.0000478181*($S$4*Crysol!G174+$S$5*Crysol!I174)-$S$6</f>
        <v>4.0694513422137975E-5</v>
      </c>
      <c r="P174" s="3">
        <f t="shared" ca="1" si="11"/>
        <v>0.38544663795620354</v>
      </c>
      <c r="U174" s="20">
        <v>0.21702006460000001</v>
      </c>
      <c r="V174" s="20">
        <v>2.8322569999999998E-4</v>
      </c>
      <c r="W174" s="20">
        <v>2.14763E-5</v>
      </c>
      <c r="Y174" s="28">
        <f ca="1">0.000001*0.0000478181*($AC$4*Crysol!G174+$AC$5*Crysol!I174)-$AC$6</f>
        <v>2.2190595783605409E-4</v>
      </c>
      <c r="Z174" s="3">
        <f t="shared" ca="1" si="12"/>
        <v>8.1523293430057144</v>
      </c>
      <c r="AE174" s="22">
        <v>0.21702006460000001</v>
      </c>
      <c r="AF174" s="22">
        <v>6.4886220000000001E-4</v>
      </c>
      <c r="AG174" s="22">
        <v>2.0869900000000002E-5</v>
      </c>
      <c r="AI174" s="28">
        <f ca="1">0.000001*0.0000478181*($AM$4*Crysol!G174+$AM$5*Crysol!I174)-$AM$6</f>
        <v>5.8813788780548719E-4</v>
      </c>
      <c r="AJ174" s="3">
        <f t="shared" ca="1" si="13"/>
        <v>8.4661210257515336</v>
      </c>
      <c r="AO174" s="24">
        <v>0.21702006460000001</v>
      </c>
      <c r="AP174" s="24">
        <v>1.1623537000000001E-3</v>
      </c>
      <c r="AQ174" s="24">
        <v>2.1137200000000002E-5</v>
      </c>
      <c r="AS174" s="28">
        <f ca="1">0.000001*0.0000478181*($AW$4*Crysol!G174+$AW$5*Crysol!I174)-$AW$6</f>
        <v>1.0983305429696653E-3</v>
      </c>
      <c r="AT174" s="3">
        <f t="shared" ca="1" si="14"/>
        <v>9.1744335200595035</v>
      </c>
    </row>
    <row r="175" spans="1:46" x14ac:dyDescent="0.25">
      <c r="A175" s="15">
        <v>0.21820159259999999</v>
      </c>
      <c r="B175" s="15">
        <v>3.9006199999999999E-5</v>
      </c>
      <c r="C175" s="15">
        <v>2.0151899999999999E-5</v>
      </c>
      <c r="E175" s="28">
        <f ca="1">0.000001*0.0000478181*($I$4*Crysol!G175+$I$5*Crysol!I175)-$I$6</f>
        <v>9.9858281264615651E-6</v>
      </c>
      <c r="F175" s="3">
        <f t="shared" ca="1" si="10"/>
        <v>2.073833796743048</v>
      </c>
      <c r="K175" s="18">
        <v>0.21820159259999999</v>
      </c>
      <c r="L175" s="18">
        <v>5.9966999999999997E-5</v>
      </c>
      <c r="M175" s="18">
        <v>2.01291E-5</v>
      </c>
      <c r="O175" s="28">
        <f ca="1">0.000001*0.0000478181*($S$4*Crysol!G175+$S$5*Crysol!I175)-$S$6</f>
        <v>3.987501853200241E-5</v>
      </c>
      <c r="P175" s="3">
        <f t="shared" ca="1" si="11"/>
        <v>0.99631535356463197</v>
      </c>
      <c r="U175" s="20">
        <v>0.21820159259999999</v>
      </c>
      <c r="V175" s="20">
        <v>2.6687459999999999E-4</v>
      </c>
      <c r="W175" s="20">
        <v>2.1141900000000002E-5</v>
      </c>
      <c r="Y175" s="28">
        <f ca="1">0.000001*0.0000478181*($AC$4*Crysol!G175+$AC$5*Crysol!I175)-$AC$6</f>
        <v>2.1822927449854335E-4</v>
      </c>
      <c r="Z175" s="3">
        <f t="shared" ca="1" si="12"/>
        <v>5.2941250929155279</v>
      </c>
      <c r="AE175" s="22">
        <v>0.21820159259999999</v>
      </c>
      <c r="AF175" s="22">
        <v>6.3160169999999999E-4</v>
      </c>
      <c r="AG175" s="22">
        <v>2.0952199999999999E-5</v>
      </c>
      <c r="AI175" s="28">
        <f ca="1">0.000001*0.0000478181*($AM$4*Crysol!G175+$AM$5*Crysol!I175)-$AM$6</f>
        <v>5.7882927147765763E-4</v>
      </c>
      <c r="AJ175" s="3">
        <f t="shared" ca="1" si="13"/>
        <v>6.3438791136178692</v>
      </c>
      <c r="AO175" s="24">
        <v>0.21820159259999999</v>
      </c>
      <c r="AP175" s="24">
        <v>1.1341614E-3</v>
      </c>
      <c r="AQ175" s="24">
        <v>2.0702900000000001E-5</v>
      </c>
      <c r="AS175" s="28">
        <f ca="1">0.000001*0.0000478181*($AW$4*Crysol!G175+$AW$5*Crysol!I175)-$AW$6</f>
        <v>1.0807648921981087E-3</v>
      </c>
      <c r="AT175" s="3">
        <f t="shared" ca="1" si="14"/>
        <v>6.6521700155444021</v>
      </c>
    </row>
    <row r="176" spans="1:46" x14ac:dyDescent="0.25">
      <c r="A176" s="15">
        <v>0.2193831205</v>
      </c>
      <c r="B176" s="15">
        <v>2.6977E-6</v>
      </c>
      <c r="C176" s="15">
        <v>1.99792E-5</v>
      </c>
      <c r="E176" s="28">
        <f ca="1">0.000001*0.0000478181*($I$4*Crysol!G176+$I$5*Crysol!I176)-$I$6</f>
        <v>9.8498965015687719E-6</v>
      </c>
      <c r="F176" s="3">
        <f t="shared" ca="1" si="10"/>
        <v>0.12815120288629392</v>
      </c>
      <c r="K176" s="18">
        <v>0.2193831205</v>
      </c>
      <c r="L176" s="18">
        <v>3.0354699999999999E-5</v>
      </c>
      <c r="M176" s="18">
        <v>2.0712799999999999E-5</v>
      </c>
      <c r="O176" s="28">
        <f ca="1">0.000001*0.0000478181*($S$4*Crysol!G176+$S$5*Crysol!I176)-$S$6</f>
        <v>3.9055523711225724E-5</v>
      </c>
      <c r="P176" s="3">
        <f t="shared" ca="1" si="11"/>
        <v>0.17645871628252535</v>
      </c>
      <c r="U176" s="20">
        <v>0.2193831205</v>
      </c>
      <c r="V176" s="20">
        <v>2.791688E-4</v>
      </c>
      <c r="W176" s="20">
        <v>2.1347000000000001E-5</v>
      </c>
      <c r="Y176" s="28">
        <f ca="1">0.000001*0.0000478181*($AC$4*Crysol!G176+$AC$5*Crysol!I176)-$AC$6</f>
        <v>2.1455259147221278E-4</v>
      </c>
      <c r="Z176" s="3">
        <f t="shared" ca="1" si="12"/>
        <v>9.1623998935358486</v>
      </c>
      <c r="AE176" s="22">
        <v>0.2193831205</v>
      </c>
      <c r="AF176" s="22">
        <v>5.9707019999999996E-4</v>
      </c>
      <c r="AG176" s="22">
        <v>2.0837000000000001E-5</v>
      </c>
      <c r="AI176" s="28">
        <f ca="1">0.000001*0.0000478181*($AM$4*Crysol!G176+$AM$5*Crysol!I176)-$AM$6</f>
        <v>5.6952065593767311E-4</v>
      </c>
      <c r="AJ176" s="3">
        <f t="shared" ca="1" si="13"/>
        <v>1.7480685047471312</v>
      </c>
      <c r="AO176" s="24">
        <v>0.2193831205</v>
      </c>
      <c r="AP176" s="24">
        <v>1.0704414E-3</v>
      </c>
      <c r="AQ176" s="24">
        <v>2.1083399999999999E-5</v>
      </c>
      <c r="AS176" s="28">
        <f ca="1">0.000001*0.0000478181*($AW$4*Crysol!G176+$AW$5*Crysol!I176)-$AW$6</f>
        <v>1.0631992429132411E-3</v>
      </c>
      <c r="AT176" s="3">
        <f t="shared" ca="1" si="14"/>
        <v>0.11799254934960164</v>
      </c>
    </row>
    <row r="177" spans="1:46" x14ac:dyDescent="0.25">
      <c r="A177" s="15">
        <v>0.22056460380000001</v>
      </c>
      <c r="B177" s="15">
        <v>8.3696000000000003E-6</v>
      </c>
      <c r="C177" s="15">
        <v>2.0374099999999999E-5</v>
      </c>
      <c r="E177" s="28">
        <f ca="1">0.000001*0.0000478181*($I$4*Crysol!G177+$I$5*Crysol!I177)-$I$6</f>
        <v>9.7797016926074246E-6</v>
      </c>
      <c r="F177" s="3">
        <f t="shared" ca="1" si="10"/>
        <v>4.7900936129717563E-3</v>
      </c>
      <c r="K177" s="18">
        <v>0.22056460380000001</v>
      </c>
      <c r="L177" s="18">
        <v>3.2172599999999998E-5</v>
      </c>
      <c r="M177" s="18">
        <v>2.0569099999999999E-5</v>
      </c>
      <c r="O177" s="28">
        <f ca="1">0.000001*0.0000478181*($S$4*Crysol!G177+$S$5*Crysol!I177)-$S$6</f>
        <v>3.8632677037952643E-5</v>
      </c>
      <c r="P177" s="3">
        <f t="shared" ca="1" si="11"/>
        <v>9.8638126547645172E-2</v>
      </c>
      <c r="U177" s="20">
        <v>0.22056460380000001</v>
      </c>
      <c r="V177" s="20">
        <v>2.581374E-4</v>
      </c>
      <c r="W177" s="20">
        <v>2.14069E-5</v>
      </c>
      <c r="Y177" s="28">
        <f ca="1">0.000001*0.0000478181*($AC$4*Crysol!G177+$AC$5*Crysol!I177)-$AC$6</f>
        <v>2.1265589587427211E-4</v>
      </c>
      <c r="Z177" s="3">
        <f t="shared" ca="1" si="12"/>
        <v>4.5140054296081162</v>
      </c>
      <c r="AE177" s="22">
        <v>0.22056460380000001</v>
      </c>
      <c r="AF177" s="22">
        <v>5.8308260000000005E-4</v>
      </c>
      <c r="AG177" s="22">
        <v>2.0811499999999999E-5</v>
      </c>
      <c r="AI177" s="28">
        <f ca="1">0.000001*0.0000478181*($AM$4*Crysol!G177+$AM$5*Crysol!I177)-$AM$6</f>
        <v>5.6471889025558439E-4</v>
      </c>
      <c r="AJ177" s="3">
        <f t="shared" ca="1" si="13"/>
        <v>0.77859941440348479</v>
      </c>
      <c r="AO177" s="24">
        <v>0.22056460380000001</v>
      </c>
      <c r="AP177" s="24">
        <v>1.0702899E-3</v>
      </c>
      <c r="AQ177" s="24">
        <v>2.1253699999999999E-5</v>
      </c>
      <c r="AS177" s="28">
        <f ca="1">0.000001*0.0000478181*($AW$4*Crysol!G177+$AW$5*Crysol!I177)-$AW$6</f>
        <v>1.0541383753502201E-3</v>
      </c>
      <c r="AT177" s="3">
        <f t="shared" ca="1" si="14"/>
        <v>0.57750793629537378</v>
      </c>
    </row>
    <row r="178" spans="1:46" x14ac:dyDescent="0.25">
      <c r="A178" s="15">
        <v>0.22174608709999999</v>
      </c>
      <c r="B178" s="15">
        <v>1.0601800000000001E-5</v>
      </c>
      <c r="C178" s="15">
        <v>2.0128399999999999E-5</v>
      </c>
      <c r="E178" s="28">
        <f ca="1">0.000001*0.0000478181*($I$4*Crysol!G178+$I$5*Crysol!I178)-$I$6</f>
        <v>9.7813245527201686E-6</v>
      </c>
      <c r="F178" s="3">
        <f t="shared" ca="1" si="10"/>
        <v>1.6615471505673405E-3</v>
      </c>
      <c r="K178" s="18">
        <v>0.22174608709999999</v>
      </c>
      <c r="L178" s="18">
        <v>3.4612700000000002E-5</v>
      </c>
      <c r="M178" s="18">
        <v>2.0171599999999998E-5</v>
      </c>
      <c r="O178" s="28">
        <f ca="1">0.000001*0.0000478181*($S$4*Crysol!G178+$S$5*Crysol!I178)-$S$6</f>
        <v>3.8643169687427943E-5</v>
      </c>
      <c r="P178" s="3">
        <f t="shared" ca="1" si="11"/>
        <v>3.9923685275870056E-2</v>
      </c>
      <c r="U178" s="20">
        <v>0.22174608709999999</v>
      </c>
      <c r="V178" s="20">
        <v>2.6820119999999999E-4</v>
      </c>
      <c r="W178" s="20">
        <v>2.1022700000000001E-5</v>
      </c>
      <c r="Y178" s="28">
        <f ca="1">0.000001*0.0000478181*($AC$4*Crysol!G178+$AC$5*Crysol!I178)-$AC$6</f>
        <v>2.1270384205932243E-4</v>
      </c>
      <c r="Z178" s="3">
        <f t="shared" ca="1" si="12"/>
        <v>6.9689545263439729</v>
      </c>
      <c r="AE178" s="22">
        <v>0.22174608709999999</v>
      </c>
      <c r="AF178" s="22">
        <v>5.7941809999999998E-4</v>
      </c>
      <c r="AG178" s="22">
        <v>2.0640199999999999E-5</v>
      </c>
      <c r="AI178" s="28">
        <f ca="1">0.000001*0.0000478181*($AM$4*Crysol!G178+$AM$5*Crysol!I178)-$AM$6</f>
        <v>5.6484087203734147E-4</v>
      </c>
      <c r="AJ178" s="3">
        <f t="shared" ca="1" si="13"/>
        <v>0.49879499664765536</v>
      </c>
      <c r="AO178" s="24">
        <v>0.22174608709999999</v>
      </c>
      <c r="AP178" s="24">
        <v>1.0456871E-3</v>
      </c>
      <c r="AQ178" s="24">
        <v>2.07195E-5</v>
      </c>
      <c r="AS178" s="28">
        <f ca="1">0.000001*0.0000478181*($AW$4*Crysol!G178+$AW$5*Crysol!I178)-$AW$6</f>
        <v>1.0543690082445757E-3</v>
      </c>
      <c r="AT178" s="3">
        <f t="shared" ca="1" si="14"/>
        <v>0.17557870502196984</v>
      </c>
    </row>
    <row r="179" spans="1:46" x14ac:dyDescent="0.25">
      <c r="A179" s="15">
        <v>0.22292754049999999</v>
      </c>
      <c r="B179" s="15">
        <v>1.31301E-5</v>
      </c>
      <c r="C179" s="15">
        <v>2.01817E-5</v>
      </c>
      <c r="E179" s="28">
        <f ca="1">0.000001*0.0000478181*($I$4*Crysol!G179+$I$5*Crysol!I179)-$I$6</f>
        <v>9.7829473717629124E-6</v>
      </c>
      <c r="F179" s="3">
        <f t="shared" ca="1" si="10"/>
        <v>2.7506513136826231E-2</v>
      </c>
      <c r="K179" s="18">
        <v>0.22292754049999999</v>
      </c>
      <c r="L179" s="18">
        <v>2.9441499999999999E-5</v>
      </c>
      <c r="M179" s="18">
        <v>2.0452E-5</v>
      </c>
      <c r="O179" s="28">
        <f ca="1">0.000001*0.0000478181*($S$4*Crysol!G179+$S$5*Crysol!I179)-$S$6</f>
        <v>3.8653662071363971E-5</v>
      </c>
      <c r="P179" s="3">
        <f t="shared" ca="1" si="11"/>
        <v>0.20288576266796027</v>
      </c>
      <c r="U179" s="20">
        <v>0.22292754049999999</v>
      </c>
      <c r="V179" s="20">
        <v>2.4072039999999999E-4</v>
      </c>
      <c r="W179" s="20">
        <v>2.1205399999999999E-5</v>
      </c>
      <c r="Y179" s="28">
        <f ca="1">0.000001*0.0000478181*($AC$4*Crysol!G179+$AC$5*Crysol!I179)-$AC$6</f>
        <v>2.1275178703099044E-4</v>
      </c>
      <c r="Z179" s="3">
        <f t="shared" ca="1" si="12"/>
        <v>1.7395980827397317</v>
      </c>
      <c r="AE179" s="22">
        <v>0.22292754049999999</v>
      </c>
      <c r="AF179" s="22">
        <v>5.597725E-4</v>
      </c>
      <c r="AG179" s="22">
        <v>2.0936699999999999E-5</v>
      </c>
      <c r="AI179" s="28">
        <f ca="1">0.000001*0.0000478181*($AM$4*Crysol!G179+$AM$5*Crysol!I179)-$AM$6</f>
        <v>5.6496285073208484E-4</v>
      </c>
      <c r="AJ179" s="3">
        <f t="shared" ca="1" si="13"/>
        <v>6.1457791729100889E-2</v>
      </c>
      <c r="AO179" s="24">
        <v>0.22292754049999999</v>
      </c>
      <c r="AP179" s="24">
        <v>1.0177974999999999E-3</v>
      </c>
      <c r="AQ179" s="24">
        <v>2.0831399999999998E-5</v>
      </c>
      <c r="AS179" s="28">
        <f ca="1">0.000001*0.0000478181*($AW$4*Crysol!G179+$AW$5*Crysol!I179)-$AW$6</f>
        <v>1.0545996353022655E-3</v>
      </c>
      <c r="AT179" s="3">
        <f t="shared" ca="1" si="14"/>
        <v>3.1211103143014545</v>
      </c>
    </row>
    <row r="180" spans="1:46" x14ac:dyDescent="0.25">
      <c r="A180" s="15">
        <v>0.22410897909999999</v>
      </c>
      <c r="B180" s="15">
        <v>-2.9275400000000001E-5</v>
      </c>
      <c r="C180" s="15">
        <v>1.9627999999999999E-5</v>
      </c>
      <c r="E180" s="28">
        <f ca="1">0.000001*0.0000478181*($I$4*Crysol!G180+$I$5*Crysol!I180)-$I$6</f>
        <v>9.784570170476696E-6</v>
      </c>
      <c r="F180" s="3">
        <f t="shared" ca="1" si="10"/>
        <v>3.9601507276179859</v>
      </c>
      <c r="K180" s="18">
        <v>0.22410897909999999</v>
      </c>
      <c r="L180" s="18">
        <v>1.6642300000000002E-5</v>
      </c>
      <c r="M180" s="18">
        <v>2.0472400000000001E-5</v>
      </c>
      <c r="O180" s="28">
        <f ca="1">0.000001*0.0000478181*($S$4*Crysol!G180+$S$5*Crysol!I180)-$S$6</f>
        <v>3.8664154323862494E-5</v>
      </c>
      <c r="P180" s="3">
        <f t="shared" ca="1" si="11"/>
        <v>1.157098295923594</v>
      </c>
      <c r="U180" s="20">
        <v>0.22410897909999999</v>
      </c>
      <c r="V180" s="20">
        <v>2.2345700000000001E-4</v>
      </c>
      <c r="W180" s="20">
        <v>2.1013400000000001E-5</v>
      </c>
      <c r="Y180" s="28">
        <f ca="1">0.000001*0.0000478181*($AC$4*Crysol!G180+$AC$5*Crysol!I180)-$AC$6</f>
        <v>2.1279973140205452E-4</v>
      </c>
      <c r="Z180" s="3">
        <f t="shared" ca="1" si="12"/>
        <v>0.25721670345174885</v>
      </c>
      <c r="AE180" s="22">
        <v>0.22410897909999999</v>
      </c>
      <c r="AF180" s="22">
        <v>5.2207230000000005E-4</v>
      </c>
      <c r="AG180" s="22">
        <v>2.0553000000000001E-5</v>
      </c>
      <c r="AI180" s="28">
        <f ca="1">0.000001*0.0000478181*($AM$4*Crysol!G180+$AM$5*Crysol!I180)-$AM$6</f>
        <v>5.6508482789880809E-4</v>
      </c>
      <c r="AJ180" s="3">
        <f t="shared" ca="1" si="13"/>
        <v>4.3796508566211676</v>
      </c>
      <c r="AO180" s="24">
        <v>0.22410897909999999</v>
      </c>
      <c r="AP180" s="24">
        <v>9.8820010000000009E-4</v>
      </c>
      <c r="AQ180" s="24">
        <v>2.1078400000000001E-5</v>
      </c>
      <c r="AS180" s="28">
        <f ca="1">0.000001*0.0000478181*($AW$4*Crysol!G180+$AW$5*Crysol!I180)-$AW$6</f>
        <v>1.0548302594709028E-3</v>
      </c>
      <c r="AT180" s="3">
        <f t="shared" ca="1" si="14"/>
        <v>9.9923220288760692</v>
      </c>
    </row>
    <row r="181" spans="1:46" x14ac:dyDescent="0.25">
      <c r="A181" s="15">
        <v>0.22529040280000001</v>
      </c>
      <c r="B181" s="15">
        <v>-1.3880600000000001E-5</v>
      </c>
      <c r="C181" s="15">
        <v>2.03562E-5</v>
      </c>
      <c r="E181" s="28">
        <f ca="1">0.000001*0.0000478181*($I$4*Crysol!G181+$I$5*Crysol!I181)-$I$6</f>
        <v>9.7861929487241563E-6</v>
      </c>
      <c r="F181" s="3">
        <f t="shared" ca="1" si="10"/>
        <v>1.3517158438427934</v>
      </c>
      <c r="K181" s="18">
        <v>0.22529040280000001</v>
      </c>
      <c r="L181" s="18">
        <v>7.0454000000000003E-6</v>
      </c>
      <c r="M181" s="18">
        <v>2.0081700000000001E-5</v>
      </c>
      <c r="O181" s="28">
        <f ca="1">0.000001*0.0000478181*($S$4*Crysol!G181+$S$5*Crysol!I181)-$S$6</f>
        <v>3.867464644403543E-5</v>
      </c>
      <c r="P181" s="3">
        <f t="shared" ca="1" si="11"/>
        <v>2.4807142449260082</v>
      </c>
      <c r="U181" s="20">
        <v>0.22529040280000001</v>
      </c>
      <c r="V181" s="20">
        <v>2.3146890000000001E-4</v>
      </c>
      <c r="W181" s="20">
        <v>2.0897400000000001E-5</v>
      </c>
      <c r="Y181" s="28">
        <f ca="1">0.000001*0.0000478181*($AC$4*Crysol!G181+$AC$5*Crysol!I181)-$AC$6</f>
        <v>2.1284767516845644E-4</v>
      </c>
      <c r="Z181" s="3">
        <f t="shared" ca="1" si="12"/>
        <v>0.7940209772191964</v>
      </c>
      <c r="AE181" s="22">
        <v>0.22529040280000001</v>
      </c>
      <c r="AF181" s="22">
        <v>5.5626190000000004E-4</v>
      </c>
      <c r="AG181" s="22">
        <v>2.0690200000000001E-5</v>
      </c>
      <c r="AI181" s="28">
        <f ca="1">0.000001*0.0000478181*($AM$4*Crysol!G181+$AM$5*Crysol!I181)-$AM$6</f>
        <v>5.6520680352718658E-4</v>
      </c>
      <c r="AJ181" s="3">
        <f t="shared" ca="1" si="13"/>
        <v>0.18690544105071008</v>
      </c>
      <c r="AO181" s="24">
        <v>0.22529040280000001</v>
      </c>
      <c r="AP181" s="24">
        <v>1.0055366E-3</v>
      </c>
      <c r="AQ181" s="24">
        <v>2.06266E-5</v>
      </c>
      <c r="AS181" s="28">
        <f ca="1">0.000001*0.0000478181*($AW$4*Crysol!G181+$AW$5*Crysol!I181)-$AW$6</f>
        <v>1.0550608807309673E-3</v>
      </c>
      <c r="AT181" s="3">
        <f t="shared" ca="1" si="14"/>
        <v>5.7647577286212996</v>
      </c>
    </row>
    <row r="182" spans="1:46" x14ac:dyDescent="0.25">
      <c r="A182" s="15">
        <v>0.2264717966</v>
      </c>
      <c r="B182" s="15">
        <v>2.5106999999999999E-5</v>
      </c>
      <c r="C182" s="15">
        <v>2.0135900000000001E-5</v>
      </c>
      <c r="E182" s="28">
        <f ca="1">0.000001*0.0000478181*($I$4*Crysol!G182+$I$5*Crysol!I182)-$I$6</f>
        <v>9.7878156859016214E-6</v>
      </c>
      <c r="F182" s="3">
        <f t="shared" ca="1" si="10"/>
        <v>0.57880089159725079</v>
      </c>
      <c r="K182" s="18">
        <v>0.2264717966</v>
      </c>
      <c r="L182" s="18">
        <v>2.83495E-5</v>
      </c>
      <c r="M182" s="18">
        <v>2.0658399999999999E-5</v>
      </c>
      <c r="O182" s="28">
        <f ca="1">0.000001*0.0000478181*($S$4*Crysol!G182+$S$5*Crysol!I182)-$S$6</f>
        <v>3.8685138298669066E-5</v>
      </c>
      <c r="P182" s="3">
        <f t="shared" ca="1" si="11"/>
        <v>0.25031175237184883</v>
      </c>
      <c r="U182" s="20">
        <v>0.2264717966</v>
      </c>
      <c r="V182" s="20">
        <v>2.2580610000000001E-4</v>
      </c>
      <c r="W182" s="20">
        <v>2.0799299999999999E-5</v>
      </c>
      <c r="Y182" s="28">
        <f ca="1">0.000001*0.0000478181*($AC$4*Crysol!G182+$AC$5*Crysol!I182)-$AC$6</f>
        <v>2.128956177214761E-4</v>
      </c>
      <c r="Z182" s="3">
        <f t="shared" ca="1" si="12"/>
        <v>0.3852897839168718</v>
      </c>
      <c r="AE182" s="22">
        <v>0.2264717966</v>
      </c>
      <c r="AF182" s="22">
        <v>5.4189090000000004E-4</v>
      </c>
      <c r="AG182" s="22">
        <v>2.0452700000000002E-5</v>
      </c>
      <c r="AI182" s="28">
        <f ca="1">0.000001*0.0000478181*($AM$4*Crysol!G182+$AM$5*Crysol!I182)-$AM$6</f>
        <v>5.6532877606855114E-4</v>
      </c>
      <c r="AJ182" s="3">
        <f t="shared" ca="1" si="13"/>
        <v>1.313213113042996</v>
      </c>
      <c r="AO182" s="24">
        <v>0.2264717966</v>
      </c>
      <c r="AP182" s="24">
        <v>9.7798489999999997E-4</v>
      </c>
      <c r="AQ182" s="24">
        <v>2.0697099999999999E-5</v>
      </c>
      <c r="AS182" s="28">
        <f ca="1">0.000001*0.0000478181*($AW$4*Crysol!G182+$AW$5*Crysol!I182)-$AW$6</f>
        <v>1.0552914961543662E-3</v>
      </c>
      <c r="AT182" s="3">
        <f t="shared" ca="1" si="14"/>
        <v>13.951281669400018</v>
      </c>
    </row>
    <row r="183" spans="1:46" x14ac:dyDescent="0.25">
      <c r="A183" s="15">
        <v>0.22765317560000001</v>
      </c>
      <c r="B183" s="15">
        <v>-3.45996E-5</v>
      </c>
      <c r="C183" s="15">
        <v>2.0303199999999999E-5</v>
      </c>
      <c r="E183" s="28">
        <f ca="1">0.000001*0.0000478181*($I$4*Crysol!G183+$I$5*Crysol!I183)-$I$6</f>
        <v>9.7894384027501231E-6</v>
      </c>
      <c r="F183" s="3">
        <f t="shared" ca="1" si="10"/>
        <v>4.779940477826095</v>
      </c>
      <c r="K183" s="18">
        <v>0.22765317560000001</v>
      </c>
      <c r="L183" s="18">
        <v>4.8270999999999999E-6</v>
      </c>
      <c r="M183" s="18">
        <v>2.0463E-5</v>
      </c>
      <c r="O183" s="28">
        <f ca="1">0.000001*0.0000478181*($S$4*Crysol!G183+$S$5*Crysol!I183)-$S$6</f>
        <v>3.8695630021865225E-5</v>
      </c>
      <c r="P183" s="3">
        <f t="shared" ca="1" si="11"/>
        <v>2.7393913916867572</v>
      </c>
      <c r="U183" s="20">
        <v>0.22765317560000001</v>
      </c>
      <c r="V183" s="20">
        <v>2.1322299999999999E-4</v>
      </c>
      <c r="W183" s="20">
        <v>2.12818E-5</v>
      </c>
      <c r="Y183" s="28">
        <f ca="1">0.000001*0.0000478181*($AC$4*Crysol!G183+$AC$5*Crysol!I183)-$AC$6</f>
        <v>2.1294355967389178E-4</v>
      </c>
      <c r="Z183" s="3">
        <f t="shared" ca="1" si="12"/>
        <v>1.7240959985334158E-4</v>
      </c>
      <c r="AE183" s="22">
        <v>0.22765317560000001</v>
      </c>
      <c r="AF183" s="22">
        <v>5.3556820000000001E-4</v>
      </c>
      <c r="AG183" s="22">
        <v>2.08011E-5</v>
      </c>
      <c r="AI183" s="28">
        <f ca="1">0.000001*0.0000478181*($AM$4*Crysol!G183+$AM$5*Crysol!I183)-$AM$6</f>
        <v>5.6545074708189548E-4</v>
      </c>
      <c r="AJ183" s="3">
        <f t="shared" ca="1" si="13"/>
        <v>2.0637763017773696</v>
      </c>
      <c r="AO183" s="24">
        <v>0.22765317560000001</v>
      </c>
      <c r="AP183" s="24">
        <v>9.7838880000000001E-4</v>
      </c>
      <c r="AQ183" s="24">
        <v>2.05169E-5</v>
      </c>
      <c r="AS183" s="28">
        <f ca="1">0.000001*0.0000478181*($AW$4*Crysol!G183+$AW$5*Crysol!I183)-$AW$6</f>
        <v>1.0555221086887125E-3</v>
      </c>
      <c r="AT183" s="3">
        <f t="shared" ca="1" si="14"/>
        <v>14.133848729838819</v>
      </c>
    </row>
    <row r="184" spans="1:46" x14ac:dyDescent="0.25">
      <c r="A184" s="15">
        <v>0.22883453970000001</v>
      </c>
      <c r="B184" s="15">
        <v>4.09503E-5</v>
      </c>
      <c r="C184" s="15">
        <v>1.9998400000000002E-5</v>
      </c>
      <c r="E184" s="28">
        <f ca="1">0.000001*0.0000478181*($I$4*Crysol!G184+$I$5*Crysol!I184)-$I$6</f>
        <v>9.7910610991322995E-6</v>
      </c>
      <c r="F184" s="3">
        <f t="shared" ca="1" si="10"/>
        <v>2.4276338280790033</v>
      </c>
      <c r="K184" s="18">
        <v>0.22883453970000001</v>
      </c>
      <c r="L184" s="18">
        <v>3.41607E-5</v>
      </c>
      <c r="M184" s="18">
        <v>2.0497899999999999E-5</v>
      </c>
      <c r="O184" s="28">
        <f ca="1">0.000001*0.0000478181*($S$4*Crysol!G184+$S$5*Crysol!I184)-$S$6</f>
        <v>3.8706121612735783E-5</v>
      </c>
      <c r="P184" s="3">
        <f t="shared" ca="1" si="11"/>
        <v>4.9173328362268134E-2</v>
      </c>
      <c r="U184" s="20">
        <v>0.22883453970000001</v>
      </c>
      <c r="V184" s="20">
        <v>2.4835500000000002E-4</v>
      </c>
      <c r="W184" s="20">
        <v>2.0788199999999999E-5</v>
      </c>
      <c r="Y184" s="28">
        <f ca="1">0.000001*0.0000478181*($AC$4*Crysol!G184+$AC$5*Crysol!I184)-$AC$6</f>
        <v>2.1299150102164536E-4</v>
      </c>
      <c r="Z184" s="3">
        <f t="shared" ca="1" si="12"/>
        <v>2.8938544571184042</v>
      </c>
      <c r="AE184" s="22">
        <v>0.22883453970000001</v>
      </c>
      <c r="AF184" s="22">
        <v>5.5907760000000004E-4</v>
      </c>
      <c r="AG184" s="22">
        <v>2.0214899999999999E-5</v>
      </c>
      <c r="AI184" s="28">
        <f ca="1">0.000001*0.0000478181*($AM$4*Crysol!G184+$AM$5*Crysol!I184)-$AM$6</f>
        <v>5.6557271655689517E-4</v>
      </c>
      <c r="AJ184" s="3">
        <f t="shared" ca="1" si="13"/>
        <v>0.10323588935471395</v>
      </c>
      <c r="AO184" s="24">
        <v>0.22883453970000001</v>
      </c>
      <c r="AP184" s="24">
        <v>9.4448069999999995E-4</v>
      </c>
      <c r="AQ184" s="24">
        <v>2.0406100000000001E-5</v>
      </c>
      <c r="AS184" s="28">
        <f ca="1">0.000001*0.0000478181*($AW$4*Crysol!G184+$AW$5*Crysol!I184)-$AW$6</f>
        <v>1.0557527183144861E-3</v>
      </c>
      <c r="AT184" s="3">
        <f t="shared" ca="1" si="14"/>
        <v>29.733902296658119</v>
      </c>
    </row>
    <row r="185" spans="1:46" x14ac:dyDescent="0.25">
      <c r="A185" s="15">
        <v>0.23001588880000001</v>
      </c>
      <c r="B185" s="15">
        <v>4.1510000000000001E-5</v>
      </c>
      <c r="C185" s="15">
        <v>1.9788499999999999E-5</v>
      </c>
      <c r="E185" s="28">
        <f ca="1">0.000001*0.0000478181*($I$4*Crysol!G185+$I$5*Crysol!I185)-$I$6</f>
        <v>9.7929556034040941E-6</v>
      </c>
      <c r="F185" s="3">
        <f t="shared" ca="1" si="10"/>
        <v>2.5689737683985907</v>
      </c>
      <c r="K185" s="18">
        <v>0.23001588880000001</v>
      </c>
      <c r="L185" s="18">
        <v>3.5760599999999998E-5</v>
      </c>
      <c r="M185" s="18">
        <v>2.0023699999999999E-5</v>
      </c>
      <c r="O185" s="28">
        <f ca="1">0.000001*0.0000478181*($S$4*Crysol!G185+$S$5*Crysol!I185)-$S$6</f>
        <v>3.8718268483523436E-5</v>
      </c>
      <c r="P185" s="3">
        <f t="shared" ca="1" si="11"/>
        <v>2.1817768397910713E-2</v>
      </c>
      <c r="U185" s="20">
        <v>0.23001588880000001</v>
      </c>
      <c r="V185" s="20">
        <v>2.3564880000000001E-4</v>
      </c>
      <c r="W185" s="20">
        <v>2.0786500000000002E-5</v>
      </c>
      <c r="Y185" s="28">
        <f ca="1">0.000001*0.0000478181*($AC$4*Crysol!G185+$AC$5*Crysol!I185)-$AC$6</f>
        <v>2.1304688924056364E-4</v>
      </c>
      <c r="Z185" s="3">
        <f t="shared" ca="1" si="12"/>
        <v>1.182299681037998</v>
      </c>
      <c r="AE185" s="22">
        <v>0.23001588880000001</v>
      </c>
      <c r="AF185" s="22">
        <v>5.2013959999999996E-4</v>
      </c>
      <c r="AG185" s="22">
        <v>2.0398699999999998E-5</v>
      </c>
      <c r="AI185" s="28">
        <f ca="1">0.000001*0.0000478181*($AM$4*Crysol!G185+$AM$5*Crysol!I185)-$AM$6</f>
        <v>5.657135538768242E-4</v>
      </c>
      <c r="AJ185" s="3">
        <f t="shared" ca="1" si="13"/>
        <v>4.9914696536950975</v>
      </c>
      <c r="AO185" s="24">
        <v>0.23001588880000001</v>
      </c>
      <c r="AP185" s="24">
        <v>9.3143290000000003E-4</v>
      </c>
      <c r="AQ185" s="24">
        <v>2.0562699999999999E-5</v>
      </c>
      <c r="AS185" s="28">
        <f ca="1">0.000001*0.0000478181*($AW$4*Crysol!G185+$AW$5*Crysol!I185)-$AW$6</f>
        <v>1.0560189426952905E-3</v>
      </c>
      <c r="AT185" s="3">
        <f t="shared" ca="1" si="14"/>
        <v>36.709502914050859</v>
      </c>
    </row>
    <row r="186" spans="1:46" x14ac:dyDescent="0.25">
      <c r="A186" s="15">
        <v>0.2311972082</v>
      </c>
      <c r="B186" s="15">
        <v>5.4022999999999999E-6</v>
      </c>
      <c r="C186" s="15">
        <v>1.9928900000000002E-5</v>
      </c>
      <c r="E186" s="28">
        <f ca="1">0.000001*0.0000478181*($I$4*Crysol!G186+$I$5*Crysol!I186)-$I$6</f>
        <v>9.8147884665099044E-6</v>
      </c>
      <c r="F186" s="3">
        <f t="shared" ca="1" si="10"/>
        <v>4.9023070645202317E-2</v>
      </c>
      <c r="K186" s="18">
        <v>0.2311972082</v>
      </c>
      <c r="L186" s="18">
        <v>1.5021999999999999E-5</v>
      </c>
      <c r="M186" s="18">
        <v>1.9593600000000002E-5</v>
      </c>
      <c r="O186" s="28">
        <f ca="1">0.000001*0.0000478181*($S$4*Crysol!G186+$S$5*Crysol!I186)-$S$6</f>
        <v>3.8851838301755891E-5</v>
      </c>
      <c r="P186" s="3">
        <f t="shared" ca="1" si="11"/>
        <v>1.4791551003050907</v>
      </c>
      <c r="U186" s="20">
        <v>0.2311972082</v>
      </c>
      <c r="V186" s="20">
        <v>2.2418660000000001E-4</v>
      </c>
      <c r="W186" s="20">
        <v>2.0798500000000001E-5</v>
      </c>
      <c r="Y186" s="28">
        <f ca="1">0.000001*0.0000478181*($AC$4*Crysol!G186+$AC$5*Crysol!I186)-$AC$6</f>
        <v>2.136485428665911E-4</v>
      </c>
      <c r="Z186" s="3">
        <f t="shared" ca="1" si="12"/>
        <v>0.25671844212315648</v>
      </c>
      <c r="AE186" s="22">
        <v>0.2311972082</v>
      </c>
      <c r="AF186" s="22">
        <v>5.0829390000000003E-4</v>
      </c>
      <c r="AG186" s="22">
        <v>2.0241499999999999E-5</v>
      </c>
      <c r="AI186" s="28">
        <f ca="1">0.000001*0.0000478181*($AM$4*Crysol!G186+$AM$5*Crysol!I186)-$AM$6</f>
        <v>5.6723844285465656E-4</v>
      </c>
      <c r="AJ186" s="3">
        <f t="shared" ca="1" si="13"/>
        <v>8.480116567070219</v>
      </c>
      <c r="AO186" s="24">
        <v>0.2311972082</v>
      </c>
      <c r="AP186" s="24">
        <v>9.0892709999999995E-4</v>
      </c>
      <c r="AQ186" s="24">
        <v>2.0507299999999999E-5</v>
      </c>
      <c r="AS186" s="28">
        <f ca="1">0.000001*0.0000478181*($AW$4*Crysol!G186+$AW$5*Crysol!I186)-$AW$6</f>
        <v>1.0588976894626988E-3</v>
      </c>
      <c r="AT186" s="3">
        <f t="shared" ca="1" si="14"/>
        <v>53.480471501950028</v>
      </c>
    </row>
    <row r="187" spans="1:46" x14ac:dyDescent="0.25">
      <c r="A187" s="15">
        <v>0.2323785126</v>
      </c>
      <c r="B187" s="15">
        <v>1.6963999999999999E-5</v>
      </c>
      <c r="C187" s="15">
        <v>1.9505100000000001E-5</v>
      </c>
      <c r="E187" s="28">
        <f ca="1">0.000001*0.0000478181*($I$4*Crysol!G187+$I$5*Crysol!I187)-$I$6</f>
        <v>9.8366210523892969E-6</v>
      </c>
      <c r="F187" s="3">
        <f t="shared" ca="1" si="10"/>
        <v>0.13352523082561937</v>
      </c>
      <c r="K187" s="18">
        <v>0.2323785126</v>
      </c>
      <c r="L187" s="18">
        <v>3.6783299999999997E-5</v>
      </c>
      <c r="M187" s="18">
        <v>1.99048E-5</v>
      </c>
      <c r="O187" s="28">
        <f ca="1">0.000001*0.0000478181*($S$4*Crysol!G187+$S$5*Crysol!I187)-$S$6</f>
        <v>3.8985406423963312E-5</v>
      </c>
      <c r="P187" s="3">
        <f t="shared" ca="1" si="11"/>
        <v>1.2239423754324756E-2</v>
      </c>
      <c r="U187" s="20">
        <v>0.2323785126</v>
      </c>
      <c r="V187" s="20">
        <v>2.3213770000000001E-4</v>
      </c>
      <c r="W187" s="20">
        <v>2.08381E-5</v>
      </c>
      <c r="Y187" s="28">
        <f ca="1">0.000001*0.0000478181*($AC$4*Crysol!G187+$AC$5*Crysol!I187)-$AC$6</f>
        <v>2.1425018885302122E-4</v>
      </c>
      <c r="Z187" s="3">
        <f t="shared" ca="1" si="12"/>
        <v>0.73685765416007198</v>
      </c>
      <c r="AE187" s="22">
        <v>0.2323785126</v>
      </c>
      <c r="AF187" s="22">
        <v>4.7524669999999999E-4</v>
      </c>
      <c r="AG187" s="22">
        <v>2.00334E-5</v>
      </c>
      <c r="AI187" s="28">
        <f ca="1">0.000001*0.0000478181*($AM$4*Crysol!G187+$AM$5*Crysol!I187)-$AM$6</f>
        <v>5.6876331246995693E-4</v>
      </c>
      <c r="AJ187" s="3">
        <f t="shared" ca="1" si="13"/>
        <v>21.79055080827348</v>
      </c>
      <c r="AO187" s="24">
        <v>0.2323785126</v>
      </c>
      <c r="AP187" s="24">
        <v>8.7534410000000005E-4</v>
      </c>
      <c r="AQ187" s="24">
        <v>2.0514599999999998E-5</v>
      </c>
      <c r="AS187" s="28">
        <f ca="1">0.000001*0.0000478181*($AW$4*Crysol!G187+$AW$5*Crysol!I187)-$AW$6</f>
        <v>1.0617763996767398E-3</v>
      </c>
      <c r="AT187" s="3">
        <f t="shared" ca="1" si="14"/>
        <v>82.587858812717243</v>
      </c>
    </row>
    <row r="188" spans="1:46" x14ac:dyDescent="0.25">
      <c r="A188" s="15">
        <v>0.23355978729999999</v>
      </c>
      <c r="B188" s="15">
        <v>-4.9492E-6</v>
      </c>
      <c r="C188" s="15">
        <v>1.9804900000000001E-5</v>
      </c>
      <c r="E188" s="28">
        <f ca="1">0.000001*0.0000478181*($I$4*Crysol!G188+$I$5*Crysol!I188)-$I$6</f>
        <v>9.8584530893603805E-6</v>
      </c>
      <c r="F188" s="3">
        <f t="shared" ca="1" si="10"/>
        <v>0.55901975410594074</v>
      </c>
      <c r="K188" s="18">
        <v>0.23355978729999999</v>
      </c>
      <c r="L188" s="18">
        <v>5.5791799999999997E-5</v>
      </c>
      <c r="M188" s="18">
        <v>2.0040699999999999E-5</v>
      </c>
      <c r="O188" s="28">
        <f ca="1">0.000001*0.0000478181*($S$4*Crysol!G188+$S$5*Crysol!I188)-$S$6</f>
        <v>3.9118971188041175E-5</v>
      </c>
      <c r="P188" s="3">
        <f t="shared" ca="1" si="11"/>
        <v>0.6921381827783567</v>
      </c>
      <c r="U188" s="20">
        <v>0.23355978729999999</v>
      </c>
      <c r="V188" s="20">
        <v>2.016454E-4</v>
      </c>
      <c r="W188" s="20">
        <v>2.0687799999999999E-5</v>
      </c>
      <c r="Y188" s="28">
        <f ca="1">0.000001*0.0000478181*($AC$4*Crysol!G188+$AC$5*Crysol!I188)-$AC$6</f>
        <v>2.1485181971304894E-4</v>
      </c>
      <c r="Z188" s="3">
        <f t="shared" ca="1" si="12"/>
        <v>0.40751309878618619</v>
      </c>
      <c r="AE188" s="22">
        <v>0.23355978729999999</v>
      </c>
      <c r="AF188" s="22">
        <v>5.2025189999999999E-4</v>
      </c>
      <c r="AG188" s="22">
        <v>2.0409499999999998E-5</v>
      </c>
      <c r="AI188" s="28">
        <f ca="1">0.000001*0.0000478181*($AM$4*Crysol!G188+$AM$5*Crysol!I188)-$AM$6</f>
        <v>5.7028814374744403E-4</v>
      </c>
      <c r="AJ188" s="3">
        <f t="shared" ca="1" si="13"/>
        <v>6.0104178872076544</v>
      </c>
      <c r="AO188" s="24">
        <v>0.23355978729999999</v>
      </c>
      <c r="AP188" s="24">
        <v>9.1053019999999996E-4</v>
      </c>
      <c r="AQ188" s="24">
        <v>2.06496E-5</v>
      </c>
      <c r="AS188" s="28">
        <f ca="1">0.000001*0.0000478181*($AW$4*Crysol!G188+$AW$5*Crysol!I188)-$AW$6</f>
        <v>1.0646550375151146E-3</v>
      </c>
      <c r="AT188" s="3">
        <f t="shared" ca="1" si="14"/>
        <v>55.708565649447763</v>
      </c>
    </row>
    <row r="189" spans="1:46" x14ac:dyDescent="0.25">
      <c r="A189" s="15">
        <v>0.23474106189999999</v>
      </c>
      <c r="B189" s="15">
        <v>-2.2662399999999998E-5</v>
      </c>
      <c r="C189" s="15">
        <v>1.9952599999999999E-5</v>
      </c>
      <c r="E189" s="28">
        <f ca="1">0.000001*0.0000478181*($I$4*Crysol!G189+$I$5*Crysol!I189)-$I$6</f>
        <v>9.880285124483289E-6</v>
      </c>
      <c r="F189" s="3">
        <f t="shared" ca="1" si="10"/>
        <v>2.6601601048217263</v>
      </c>
      <c r="K189" s="18">
        <v>0.23474106189999999</v>
      </c>
      <c r="L189" s="18">
        <v>4.5180599999999999E-5</v>
      </c>
      <c r="M189" s="18">
        <v>1.9847099999999998E-5</v>
      </c>
      <c r="O189" s="28">
        <f ca="1">0.000001*0.0000478181*($S$4*Crysol!G189+$S$5*Crysol!I189)-$S$6</f>
        <v>3.9252535940812193E-5</v>
      </c>
      <c r="P189" s="3">
        <f t="shared" ca="1" si="11"/>
        <v>8.9213722351899158E-2</v>
      </c>
      <c r="U189" s="20">
        <v>0.23474106189999999</v>
      </c>
      <c r="V189" s="20">
        <v>2.3288559999999999E-4</v>
      </c>
      <c r="W189" s="20">
        <v>2.0502000000000001E-5</v>
      </c>
      <c r="Y189" s="28">
        <f ca="1">0.000001*0.0000478181*($AC$4*Crysol!G189+$AC$5*Crysol!I189)-$AC$6</f>
        <v>2.1545345052214598E-4</v>
      </c>
      <c r="Z189" s="3">
        <f t="shared" ca="1" si="12"/>
        <v>0.72295193448616346</v>
      </c>
      <c r="AE189" s="22">
        <v>0.23474106189999999</v>
      </c>
      <c r="AF189" s="22">
        <v>4.8380279999999998E-4</v>
      </c>
      <c r="AG189" s="22">
        <v>2.0290400000000001E-5</v>
      </c>
      <c r="AI189" s="28">
        <f ca="1">0.000001*0.0000478181*($AM$4*Crysol!G189+$AM$5*Crysol!I189)-$AM$6</f>
        <v>5.7181297489584753E-4</v>
      </c>
      <c r="AJ189" s="3">
        <f t="shared" ca="1" si="13"/>
        <v>18.814147767525753</v>
      </c>
      <c r="AO189" s="24">
        <v>0.23474106189999999</v>
      </c>
      <c r="AP189" s="24">
        <v>8.9072930000000004E-4</v>
      </c>
      <c r="AQ189" s="24">
        <v>2.0463599999999998E-5</v>
      </c>
      <c r="AS189" s="28">
        <f ca="1">0.000001*0.0000478181*($AW$4*Crysol!G189+$AW$5*Crysol!I189)-$AW$6</f>
        <v>1.0675336751098002E-3</v>
      </c>
      <c r="AT189" s="3">
        <f t="shared" ca="1" si="14"/>
        <v>74.648646738580823</v>
      </c>
    </row>
    <row r="190" spans="1:46" x14ac:dyDescent="0.25">
      <c r="A190" s="15">
        <v>0.23592230680000001</v>
      </c>
      <c r="B190" s="15">
        <v>2.58494E-5</v>
      </c>
      <c r="C190" s="15">
        <v>2.00519E-5</v>
      </c>
      <c r="E190" s="28">
        <f ca="1">0.000001*0.0000478181*($I$4*Crysol!G190+$I$5*Crysol!I190)-$I$6</f>
        <v>9.9021166106978886E-6</v>
      </c>
      <c r="F190" s="3">
        <f t="shared" ca="1" si="10"/>
        <v>0.63250267059757981</v>
      </c>
      <c r="K190" s="18">
        <v>0.23592230680000001</v>
      </c>
      <c r="L190" s="18">
        <v>6.6698400000000005E-5</v>
      </c>
      <c r="M190" s="18">
        <v>2.0069599999999998E-5</v>
      </c>
      <c r="O190" s="28">
        <f ca="1">0.000001*0.0000478181*($S$4*Crysol!G190+$S$5*Crysol!I190)-$S$6</f>
        <v>3.9386097335453667E-5</v>
      </c>
      <c r="P190" s="3">
        <f t="shared" ca="1" si="11"/>
        <v>1.851992396650058</v>
      </c>
      <c r="U190" s="20">
        <v>0.23592230680000001</v>
      </c>
      <c r="V190" s="20">
        <v>2.3969430000000001E-4</v>
      </c>
      <c r="W190" s="20">
        <v>2.0449899999999999E-5</v>
      </c>
      <c r="Y190" s="28">
        <f ca="1">0.000001*0.0000478181*($AC$4*Crysol!G190+$AC$5*Crysol!I190)-$AC$6</f>
        <v>2.1605506620484067E-4</v>
      </c>
      <c r="Z190" s="3">
        <f t="shared" ca="1" si="12"/>
        <v>1.3362398350793367</v>
      </c>
      <c r="AE190" s="22">
        <v>0.23592230680000001</v>
      </c>
      <c r="AF190" s="22">
        <v>5.1366599999999997E-4</v>
      </c>
      <c r="AG190" s="22">
        <v>2.0270799999999999E-5</v>
      </c>
      <c r="AI190" s="28">
        <f ca="1">0.000001*0.0000478181*($AM$4*Crysol!G190+$AM$5*Crysol!I190)-$AM$6</f>
        <v>5.7333776770643774E-4</v>
      </c>
      <c r="AJ190" s="3">
        <f t="shared" ca="1" si="13"/>
        <v>8.6655479458833593</v>
      </c>
      <c r="AO190" s="24">
        <v>0.23592230680000001</v>
      </c>
      <c r="AP190" s="24">
        <v>9.0053150000000005E-4</v>
      </c>
      <c r="AQ190" s="24">
        <v>2.03023E-5</v>
      </c>
      <c r="AS190" s="28">
        <f ca="1">0.000001*0.0000478181*($AW$4*Crysol!G190+$AW$5*Crysol!I190)-$AW$6</f>
        <v>1.0704122403288193E-3</v>
      </c>
      <c r="AT190" s="3">
        <f t="shared" ca="1" si="14"/>
        <v>70.016082560831649</v>
      </c>
    </row>
    <row r="191" spans="1:46" x14ac:dyDescent="0.25">
      <c r="A191" s="15">
        <v>0.23710352179999999</v>
      </c>
      <c r="B191" s="15">
        <v>-1.15547E-5</v>
      </c>
      <c r="C191" s="15">
        <v>1.96827E-5</v>
      </c>
      <c r="E191" s="28">
        <f ca="1">0.000001*0.0000478181*($I$4*Crysol!G191+$I$5*Crysol!I191)-$I$6</f>
        <v>9.9239475443078258E-6</v>
      </c>
      <c r="F191" s="3">
        <f t="shared" ca="1" si="10"/>
        <v>1.1908156037652013</v>
      </c>
      <c r="K191" s="18">
        <v>0.23710352179999999</v>
      </c>
      <c r="L191" s="18">
        <v>1.19194E-5</v>
      </c>
      <c r="M191" s="18">
        <v>2.0148799999999999E-5</v>
      </c>
      <c r="O191" s="28">
        <f ca="1">0.000001*0.0000478181*($S$4*Crysol!G191+$S$5*Crysol!I191)-$S$6</f>
        <v>3.9519655349351879E-5</v>
      </c>
      <c r="P191" s="3">
        <f t="shared" ca="1" si="11"/>
        <v>1.8764103857634777</v>
      </c>
      <c r="U191" s="20">
        <v>0.23710352179999999</v>
      </c>
      <c r="V191" s="20">
        <v>1.642852E-4</v>
      </c>
      <c r="W191" s="20">
        <v>2.07751E-5</v>
      </c>
      <c r="Y191" s="28">
        <f ca="1">0.000001*0.0000478181*($AC$4*Crysol!G191+$AC$5*Crysol!I191)-$AC$6</f>
        <v>2.166566666592714E-4</v>
      </c>
      <c r="Z191" s="3">
        <f t="shared" ca="1" si="12"/>
        <v>6.3548196106160528</v>
      </c>
      <c r="AE191" s="22">
        <v>0.23710352179999999</v>
      </c>
      <c r="AF191" s="22">
        <v>4.9691440000000002E-4</v>
      </c>
      <c r="AG191" s="22">
        <v>2.0579999999999999E-5</v>
      </c>
      <c r="AI191" s="28">
        <f ca="1">0.000001*0.0000478181*($AM$4*Crysol!G191+$AM$5*Crysol!I191)-$AM$6</f>
        <v>5.7486252192104738E-4</v>
      </c>
      <c r="AJ191" s="3">
        <f t="shared" ca="1" si="13"/>
        <v>14.345661225383378</v>
      </c>
      <c r="AO191" s="24">
        <v>0.23710352179999999</v>
      </c>
      <c r="AP191" s="24">
        <v>8.3808359999999998E-4</v>
      </c>
      <c r="AQ191" s="24">
        <v>2.02203E-5</v>
      </c>
      <c r="AS191" s="28">
        <f ca="1">0.000001*0.0000478181*($AW$4*Crysol!G191+$AW$5*Crysol!I191)-$AW$6</f>
        <v>1.0732907326847932E-3</v>
      </c>
      <c r="AT191" s="3">
        <f t="shared" ca="1" si="14"/>
        <v>135.30872002491097</v>
      </c>
    </row>
    <row r="192" spans="1:46" x14ac:dyDescent="0.25">
      <c r="A192" s="15">
        <v>0.23828473689999999</v>
      </c>
      <c r="B192" s="15">
        <v>1.2434400000000001E-5</v>
      </c>
      <c r="C192" s="15">
        <v>2.00195E-5</v>
      </c>
      <c r="E192" s="28">
        <f ca="1">0.000001*0.0000478181*($I$4*Crysol!G192+$I$5*Crysol!I192)-$I$6</f>
        <v>9.9457784797659381E-6</v>
      </c>
      <c r="F192" s="3">
        <f t="shared" ca="1" si="10"/>
        <v>1.5452944745221461E-2</v>
      </c>
      <c r="K192" s="18">
        <v>0.23828473689999999</v>
      </c>
      <c r="L192" s="18">
        <v>4.6136000000000002E-6</v>
      </c>
      <c r="M192" s="18">
        <v>2.0056800000000001E-5</v>
      </c>
      <c r="O192" s="28">
        <f ca="1">0.000001*0.0000478181*($S$4*Crysol!G192+$S$5*Crysol!I192)-$S$6</f>
        <v>3.965321337455695E-5</v>
      </c>
      <c r="P192" s="3">
        <f t="shared" ca="1" si="11"/>
        <v>3.0520758559114749</v>
      </c>
      <c r="U192" s="20">
        <v>0.23828473689999999</v>
      </c>
      <c r="V192" s="20">
        <v>1.7631339999999999E-4</v>
      </c>
      <c r="W192" s="20">
        <v>2.04998E-5</v>
      </c>
      <c r="Y192" s="28">
        <f ca="1">0.000001*0.0000478181*($AC$4*Crysol!G192+$AC$5*Crysol!I192)-$AC$6</f>
        <v>2.172582671646329E-4</v>
      </c>
      <c r="Z192" s="3">
        <f t="shared" ca="1" si="12"/>
        <v>3.9893274466506226</v>
      </c>
      <c r="AE192" s="22">
        <v>0.23828473689999999</v>
      </c>
      <c r="AF192" s="22">
        <v>5.2298799999999995E-4</v>
      </c>
      <c r="AG192" s="22">
        <v>2.04812E-5</v>
      </c>
      <c r="AI192" s="28">
        <f ca="1">0.000001*0.0000478181*($AM$4*Crysol!G192+$AM$5*Crysol!I192)-$AM$6</f>
        <v>5.7638727626474072E-4</v>
      </c>
      <c r="AJ192" s="3">
        <f t="shared" ca="1" si="13"/>
        <v>6.7976679249659009</v>
      </c>
      <c r="AO192" s="24">
        <v>0.23828473689999999</v>
      </c>
      <c r="AP192" s="24">
        <v>8.5068229999999995E-4</v>
      </c>
      <c r="AQ192" s="24">
        <v>2.0381300000000001E-5</v>
      </c>
      <c r="AS192" s="28">
        <f ca="1">0.000001*0.0000478181*($AW$4*Crysol!G192+$AW$5*Crysol!I192)-$AW$6</f>
        <v>1.0761692252844568E-3</v>
      </c>
      <c r="AT192" s="3">
        <f t="shared" ca="1" si="14"/>
        <v>122.39930903798405</v>
      </c>
    </row>
    <row r="193" spans="1:46" x14ac:dyDescent="0.25">
      <c r="A193" s="15">
        <v>0.23946590719999999</v>
      </c>
      <c r="B193" s="15">
        <v>1.37806E-5</v>
      </c>
      <c r="C193" s="15">
        <v>1.9539300000000001E-5</v>
      </c>
      <c r="E193" s="28">
        <f ca="1">0.000001*0.0000478181*($I$4*Crysol!G193+$I$5*Crysol!I193)-$I$6</f>
        <v>9.9676085872411486E-6</v>
      </c>
      <c r="F193" s="3">
        <f t="shared" ca="1" si="10"/>
        <v>3.8081465444427358E-2</v>
      </c>
      <c r="K193" s="18">
        <v>0.23946590719999999</v>
      </c>
      <c r="L193" s="18">
        <v>4.1035799999999998E-5</v>
      </c>
      <c r="M193" s="18">
        <v>1.9470399999999999E-5</v>
      </c>
      <c r="O193" s="28">
        <f ca="1">0.000001*0.0000478181*($S$4*Crysol!G193+$S$5*Crysol!I193)-$S$6</f>
        <v>3.9786766334300584E-5</v>
      </c>
      <c r="P193" s="3">
        <f t="shared" ca="1" si="11"/>
        <v>4.1152719588774837E-3</v>
      </c>
      <c r="U193" s="20">
        <v>0.23946590719999999</v>
      </c>
      <c r="V193" s="20">
        <v>2.246351E-4</v>
      </c>
      <c r="W193" s="20">
        <v>2.0369399999999998E-5</v>
      </c>
      <c r="Y193" s="28">
        <f ca="1">0.000001*0.0000478181*($AC$4*Crysol!G193+$AC$5*Crysol!I193)-$AC$6</f>
        <v>2.1785984485306404E-4</v>
      </c>
      <c r="Z193" s="3">
        <f t="shared" ca="1" si="12"/>
        <v>0.11063558493470095</v>
      </c>
      <c r="AE193" s="22">
        <v>0.23946590719999999</v>
      </c>
      <c r="AF193" s="22">
        <v>5.1674049999999997E-4</v>
      </c>
      <c r="AG193" s="22">
        <v>2.0170299999999999E-5</v>
      </c>
      <c r="AI193" s="28">
        <f ca="1">0.000001*0.0000478181*($AM$4*Crysol!G193+$AM$5*Crysol!I193)-$AM$6</f>
        <v>5.779119727790051E-4</v>
      </c>
      <c r="AJ193" s="3">
        <f t="shared" ca="1" si="13"/>
        <v>9.1975711954538557</v>
      </c>
      <c r="AO193" s="24">
        <v>0.23946590719999999</v>
      </c>
      <c r="AP193" s="24">
        <v>8.8499469999999997E-4</v>
      </c>
      <c r="AQ193" s="24">
        <v>1.9887499999999999E-5</v>
      </c>
      <c r="AS193" s="28">
        <f ca="1">0.000001*0.0000478181*($AW$4*Crysol!G193+$AW$5*Crysol!I193)-$AW$6</f>
        <v>1.0790476087113976E-3</v>
      </c>
      <c r="AT193" s="3">
        <f t="shared" ca="1" si="14"/>
        <v>95.209421959816254</v>
      </c>
    </row>
    <row r="194" spans="1:46" x14ac:dyDescent="0.25">
      <c r="A194" s="15">
        <v>0.2406470627</v>
      </c>
      <c r="B194" s="15">
        <v>-5.8680000000000004E-7</v>
      </c>
      <c r="C194" s="15">
        <v>1.9400400000000001E-5</v>
      </c>
      <c r="E194" s="28">
        <f ca="1">0.000001*0.0000478181*($I$4*Crysol!G194+$I$5*Crysol!I194)-$I$6</f>
        <v>9.9620332677485401E-6</v>
      </c>
      <c r="F194" s="3">
        <f t="shared" ca="1" si="10"/>
        <v>0.29565653808582798</v>
      </c>
      <c r="K194" s="18">
        <v>0.2406470627</v>
      </c>
      <c r="L194" s="18">
        <v>1.6220000000000001E-5</v>
      </c>
      <c r="M194" s="18">
        <v>2.0163999999999999E-5</v>
      </c>
      <c r="O194" s="28">
        <f ca="1">0.000001*0.0000478181*($S$4*Crysol!G194+$S$5*Crysol!I194)-$S$6</f>
        <v>3.9755621794414353E-5</v>
      </c>
      <c r="P194" s="3">
        <f t="shared" ca="1" si="11"/>
        <v>1.362379109359471</v>
      </c>
      <c r="U194" s="20">
        <v>0.2406470627</v>
      </c>
      <c r="V194" s="20">
        <v>2.398724E-4</v>
      </c>
      <c r="W194" s="20">
        <v>2.0460400000000001E-5</v>
      </c>
      <c r="Y194" s="28">
        <f ca="1">0.000001*0.0000478181*($AC$4*Crysol!G194+$AC$5*Crysol!I194)-$AC$6</f>
        <v>2.1772314488799737E-4</v>
      </c>
      <c r="Z194" s="3">
        <f t="shared" ca="1" si="12"/>
        <v>1.1718985336141488</v>
      </c>
      <c r="AE194" s="22">
        <v>0.2406470627</v>
      </c>
      <c r="AF194" s="22">
        <v>4.9023630000000001E-4</v>
      </c>
      <c r="AG194" s="22">
        <v>2.02805E-5</v>
      </c>
      <c r="AI194" s="28">
        <f ca="1">0.000001*0.0000478181*($AM$4*Crysol!G194+$AM$5*Crysol!I194)-$AM$6</f>
        <v>5.7756793612730726E-4</v>
      </c>
      <c r="AJ194" s="3">
        <f t="shared" ca="1" si="13"/>
        <v>18.543251011738196</v>
      </c>
      <c r="AO194" s="24">
        <v>0.2406470627</v>
      </c>
      <c r="AP194" s="24">
        <v>8.9474390000000002E-4</v>
      </c>
      <c r="AQ194" s="24">
        <v>2.0106400000000001E-5</v>
      </c>
      <c r="AS194" s="28">
        <f ca="1">0.000001*0.0000478181*($AW$4*Crysol!G194+$AW$5*Crysol!I194)-$AW$6</f>
        <v>1.0783999652854779E-3</v>
      </c>
      <c r="AT194" s="3">
        <f t="shared" ca="1" si="14"/>
        <v>83.433779005553276</v>
      </c>
    </row>
    <row r="195" spans="1:46" x14ac:dyDescent="0.25">
      <c r="A195" s="15">
        <v>0.24182821809999999</v>
      </c>
      <c r="B195" s="15">
        <v>6.0546999999999998E-6</v>
      </c>
      <c r="C195" s="15">
        <v>2.0112899999999998E-5</v>
      </c>
      <c r="E195" s="28">
        <f ca="1">0.000001*0.0000478181*($I$4*Crysol!G195+$I$5*Crysol!I195)-$I$6</f>
        <v>9.9338374300443796E-6</v>
      </c>
      <c r="F195" s="3">
        <f t="shared" ca="1" si="10"/>
        <v>3.719811591812091E-2</v>
      </c>
      <c r="K195" s="18">
        <v>0.24182821809999999</v>
      </c>
      <c r="L195" s="18">
        <v>-4.0790999999999996E-6</v>
      </c>
      <c r="M195" s="18">
        <v>2.0015499999999998E-5</v>
      </c>
      <c r="O195" s="28">
        <f ca="1">0.000001*0.0000478181*($S$4*Crysol!G195+$S$5*Crysol!I195)-$S$6</f>
        <v>3.9588535489039261E-5</v>
      </c>
      <c r="P195" s="3">
        <f t="shared" ca="1" si="11"/>
        <v>4.7597754622024526</v>
      </c>
      <c r="U195" s="20">
        <v>0.24182821809999999</v>
      </c>
      <c r="V195" s="20">
        <v>1.7885930000000001E-4</v>
      </c>
      <c r="W195" s="20">
        <v>2.0929900000000001E-5</v>
      </c>
      <c r="Y195" s="28">
        <f ca="1">0.000001*0.0000478181*($AC$4*Crysol!G195+$AC$5*Crysol!I195)-$AC$6</f>
        <v>2.1697706856355821E-4</v>
      </c>
      <c r="Z195" s="3">
        <f t="shared" ca="1" si="12"/>
        <v>3.3168102817634031</v>
      </c>
      <c r="AE195" s="22">
        <v>0.24182821809999999</v>
      </c>
      <c r="AF195" s="22">
        <v>4.849028E-4</v>
      </c>
      <c r="AG195" s="22">
        <v>2.0552800000000001E-5</v>
      </c>
      <c r="AI195" s="28">
        <f ca="1">0.000001*0.0000478181*($AM$4*Crysol!G195+$AM$5*Crysol!I195)-$AM$6</f>
        <v>5.7568144211836783E-4</v>
      </c>
      <c r="AJ195" s="3">
        <f t="shared" ca="1" si="13"/>
        <v>19.508567119549188</v>
      </c>
      <c r="AO195" s="24">
        <v>0.24182821809999999</v>
      </c>
      <c r="AP195" s="24">
        <v>8.3381160000000005E-4</v>
      </c>
      <c r="AQ195" s="24">
        <v>2.0505300000000002E-5</v>
      </c>
      <c r="AS195" s="28">
        <f ca="1">0.000001*0.0000478181*($AW$4*Crysol!G195+$AW$5*Crysol!I195)-$AW$6</f>
        <v>1.0748419298724802E-3</v>
      </c>
      <c r="AT195" s="3">
        <f t="shared" ca="1" si="14"/>
        <v>138.16916568129017</v>
      </c>
    </row>
    <row r="196" spans="1:46" x14ac:dyDescent="0.25">
      <c r="A196" s="15">
        <v>0.24300934369999999</v>
      </c>
      <c r="B196" s="15">
        <v>4.0139499999999997E-5</v>
      </c>
      <c r="C196" s="15">
        <v>2.0848799999999999E-5</v>
      </c>
      <c r="E196" s="28">
        <f ca="1">0.000001*0.0000478181*($I$4*Crysol!G196+$I$5*Crysol!I196)-$I$6</f>
        <v>9.9056423037080546E-6</v>
      </c>
      <c r="F196" s="3">
        <f t="shared" ref="F196:F259" ca="1" si="15">(B196-E196)^2/C196^2</f>
        <v>2.1029309015146969</v>
      </c>
      <c r="K196" s="18">
        <v>0.24300934369999999</v>
      </c>
      <c r="L196" s="18">
        <v>8.1157700000000004E-5</v>
      </c>
      <c r="M196" s="18">
        <v>2.0478600000000001E-5</v>
      </c>
      <c r="O196" s="28">
        <f ca="1">0.000001*0.0000478181*($S$4*Crysol!G196+$S$5*Crysol!I196)-$S$6</f>
        <v>3.9421453399173743E-5</v>
      </c>
      <c r="P196" s="3">
        <f t="shared" ref="P196:P259" ca="1" si="16">(L196-O196)^2/M196^2</f>
        <v>4.1536151339772669</v>
      </c>
      <c r="U196" s="20">
        <v>0.24300934369999999</v>
      </c>
      <c r="V196" s="20">
        <v>2.34002E-4</v>
      </c>
      <c r="W196" s="20">
        <v>2.1383099999999999E-5</v>
      </c>
      <c r="Y196" s="28">
        <f ca="1">0.000001*0.0000478181*($AC$4*Crysol!G196+$AC$5*Crysol!I196)-$AC$6</f>
        <v>2.1623101106227672E-4</v>
      </c>
      <c r="Z196" s="3">
        <f t="shared" ref="Z196:Z259" ca="1" si="17">(V196-Y196)^2/W196^2</f>
        <v>0.69068791803253216</v>
      </c>
      <c r="AE196" s="22">
        <v>0.24300934369999999</v>
      </c>
      <c r="AF196" s="22">
        <v>4.7964490000000003E-4</v>
      </c>
      <c r="AG196" s="22">
        <v>2.0957800000000001E-5</v>
      </c>
      <c r="AI196" s="28">
        <f ca="1">0.000001*0.0000478181*($AM$4*Crysol!G196+$AM$5*Crysol!I196)-$AM$6</f>
        <v>5.7379499570479246E-4</v>
      </c>
      <c r="AJ196" s="3">
        <f t="shared" ref="AJ196:AJ259" ca="1" si="18">(AF196-AI196)^2/AG196^2</f>
        <v>20.181346940564953</v>
      </c>
      <c r="AO196" s="24">
        <v>0.24300934369999999</v>
      </c>
      <c r="AP196" s="24">
        <v>8.9250199999999999E-4</v>
      </c>
      <c r="AQ196" s="24">
        <v>2.1402800000000001E-5</v>
      </c>
      <c r="AS196" s="28">
        <f ca="1">0.000001*0.0000478181*($AW$4*Crysol!G196+$AW$5*Crysol!I196)-$AW$6</f>
        <v>1.0712839842270565E-3</v>
      </c>
      <c r="AT196" s="3">
        <f t="shared" ref="AT196:AT259" ca="1" si="19">(AP196-AS196)^2/AQ196^2</f>
        <v>69.776040214123682</v>
      </c>
    </row>
    <row r="197" spans="1:46" x14ac:dyDescent="0.25">
      <c r="A197" s="15">
        <v>0.2441904396</v>
      </c>
      <c r="B197" s="15">
        <v>-8.3455E-6</v>
      </c>
      <c r="C197" s="15">
        <v>2.0317800000000001E-5</v>
      </c>
      <c r="E197" s="28">
        <f ca="1">0.000001*0.0000478181*($I$4*Crysol!G197+$I$5*Crysol!I197)-$I$6</f>
        <v>9.8774478863524283E-6</v>
      </c>
      <c r="F197" s="3">
        <f t="shared" ca="1" si="15"/>
        <v>0.80442193489713176</v>
      </c>
      <c r="K197" s="18">
        <v>0.2441904396</v>
      </c>
      <c r="L197" s="18">
        <v>2.9847200000000001E-5</v>
      </c>
      <c r="M197" s="18">
        <v>2.06484E-5</v>
      </c>
      <c r="O197" s="28">
        <f ca="1">0.000001*0.0000478181*($S$4*Crysol!G197+$S$5*Crysol!I197)-$S$6</f>
        <v>3.9254375510671806E-5</v>
      </c>
      <c r="P197" s="3">
        <f t="shared" ca="1" si="16"/>
        <v>0.20756096637932006</v>
      </c>
      <c r="U197" s="20">
        <v>0.2441904396</v>
      </c>
      <c r="V197" s="20">
        <v>2.04749E-4</v>
      </c>
      <c r="W197" s="20">
        <v>2.1810600000000001E-5</v>
      </c>
      <c r="Y197" s="28">
        <f ca="1">0.000001*0.0000478181*($AC$4*Crysol!G197+$AC$5*Crysol!I197)-$AC$6</f>
        <v>2.1548497232098813E-4</v>
      </c>
      <c r="Z197" s="3">
        <f t="shared" ca="1" si="17"/>
        <v>0.24229672291705251</v>
      </c>
      <c r="AE197" s="22">
        <v>0.2441904396</v>
      </c>
      <c r="AF197" s="22">
        <v>4.6697900000000002E-4</v>
      </c>
      <c r="AG197" s="22">
        <v>2.0772799999999999E-5</v>
      </c>
      <c r="AI197" s="28">
        <f ca="1">0.000001*0.0000478181*($AM$4*Crysol!G197+$AM$5*Crysol!I197)-$AM$6</f>
        <v>5.719085967268655E-4</v>
      </c>
      <c r="AJ197" s="3">
        <f t="shared" ca="1" si="18"/>
        <v>25.515608388031939</v>
      </c>
      <c r="AO197" s="24">
        <v>0.2441904396</v>
      </c>
      <c r="AP197" s="24">
        <v>8.3896199999999995E-4</v>
      </c>
      <c r="AQ197" s="24">
        <v>2.1115200000000001E-5</v>
      </c>
      <c r="AS197" s="28">
        <f ca="1">0.000001*0.0000478181*($AW$4*Crysol!G197+$AW$5*Crysol!I197)-$AW$6</f>
        <v>1.0677261280479741E-3</v>
      </c>
      <c r="AT197" s="3">
        <f t="shared" ca="1" si="19"/>
        <v>117.37766095947816</v>
      </c>
    </row>
    <row r="198" spans="1:46" x14ac:dyDescent="0.25">
      <c r="A198" s="15">
        <v>0.2453715205</v>
      </c>
      <c r="B198" s="15">
        <v>4.08019E-5</v>
      </c>
      <c r="C198" s="15">
        <v>2.11442E-5</v>
      </c>
      <c r="E198" s="28">
        <f ca="1">0.000001*0.0000478181*($I$4*Crysol!G198+$I$5*Crysol!I198)-$I$6</f>
        <v>9.8492538270678611E-6</v>
      </c>
      <c r="F198" s="3">
        <f t="shared" ca="1" si="15"/>
        <v>2.1429549946539979</v>
      </c>
      <c r="K198" s="18">
        <v>0.2453715205</v>
      </c>
      <c r="L198" s="18">
        <v>4.33575E-5</v>
      </c>
      <c r="M198" s="18">
        <v>2.1061699999999999E-5</v>
      </c>
      <c r="O198" s="28">
        <f ca="1">0.000001*0.0000478181*($S$4*Crysol!G198+$S$5*Crysol!I198)-$S$6</f>
        <v>3.908729974407067E-5</v>
      </c>
      <c r="P198" s="3">
        <f t="shared" ca="1" si="16"/>
        <v>4.1106418515159074E-2</v>
      </c>
      <c r="U198" s="20">
        <v>0.2453715205</v>
      </c>
      <c r="V198" s="20">
        <v>2.321301E-4</v>
      </c>
      <c r="W198" s="20">
        <v>2.1703299999999999E-5</v>
      </c>
      <c r="Y198" s="28">
        <f ca="1">0.000001*0.0000478181*($AC$4*Crysol!G198+$AC$5*Crysol!I198)-$AC$6</f>
        <v>2.1473894305444334E-4</v>
      </c>
      <c r="Z198" s="3">
        <f t="shared" ca="1" si="17"/>
        <v>0.64210403867580856</v>
      </c>
      <c r="AE198" s="22">
        <v>0.2453715205</v>
      </c>
      <c r="AF198" s="22">
        <v>4.771078E-4</v>
      </c>
      <c r="AG198" s="22">
        <v>2.0996899999999999E-5</v>
      </c>
      <c r="AI198" s="28">
        <f ca="1">0.000001*0.0000478181*($AM$4*Crysol!G198+$AM$5*Crysol!I198)-$AM$6</f>
        <v>5.7002222170633656E-4</v>
      </c>
      <c r="AJ198" s="3">
        <f t="shared" ca="1" si="18"/>
        <v>19.581948168916142</v>
      </c>
      <c r="AO198" s="24">
        <v>0.2453715205</v>
      </c>
      <c r="AP198" s="24">
        <v>8.6418740000000001E-4</v>
      </c>
      <c r="AQ198" s="24">
        <v>2.1055100000000001E-5</v>
      </c>
      <c r="AS198" s="28">
        <f ca="1">0.000001*0.0000478181*($AW$4*Crysol!G198+$AW$5*Crysol!I198)-$AW$6</f>
        <v>1.0641683170539125E-3</v>
      </c>
      <c r="AT198" s="3">
        <f t="shared" ca="1" si="19"/>
        <v>90.211622597100458</v>
      </c>
    </row>
    <row r="199" spans="1:46" x14ac:dyDescent="0.25">
      <c r="A199" s="15">
        <v>0.24655258660000001</v>
      </c>
      <c r="B199" s="15">
        <v>-4.0956999999999996E-6</v>
      </c>
      <c r="C199" s="15">
        <v>2.09403E-5</v>
      </c>
      <c r="E199" s="28">
        <f ca="1">0.000001*0.0000478181*($I$4*Crysol!G199+$I$5*Crysol!I199)-$I$6</f>
        <v>9.8210601210800738E-6</v>
      </c>
      <c r="F199" s="3">
        <f t="shared" ca="1" si="15"/>
        <v>0.44168279708812497</v>
      </c>
      <c r="K199" s="18">
        <v>0.24655258660000001</v>
      </c>
      <c r="L199" s="18">
        <v>4.8628999999999996E-6</v>
      </c>
      <c r="M199" s="18">
        <v>2.1100399999999999E-5</v>
      </c>
      <c r="O199" s="28">
        <f ca="1">0.000001*0.0000478181*($S$4*Crysol!G199+$S$5*Crysol!I199)-$S$6</f>
        <v>3.8920226071078294E-5</v>
      </c>
      <c r="P199" s="3">
        <f t="shared" ca="1" si="16"/>
        <v>2.6051918938383034</v>
      </c>
      <c r="U199" s="20">
        <v>0.24655258660000001</v>
      </c>
      <c r="V199" s="20">
        <v>2.3927639999999999E-4</v>
      </c>
      <c r="W199" s="20">
        <v>2.15212E-5</v>
      </c>
      <c r="Y199" s="28">
        <f ca="1">0.000001*0.0000478181*($AC$4*Crysol!G199+$AC$5*Crysol!I199)-$AC$6</f>
        <v>2.1399292313631252E-4</v>
      </c>
      <c r="Z199" s="3">
        <f t="shared" ca="1" si="17"/>
        <v>1.3801955559388541</v>
      </c>
      <c r="AE199" s="22">
        <v>0.24655258660000001</v>
      </c>
      <c r="AF199" s="22">
        <v>4.5617310000000002E-4</v>
      </c>
      <c r="AG199" s="22">
        <v>2.1185299999999999E-5</v>
      </c>
      <c r="AI199" s="28">
        <f ca="1">0.000001*0.0000478181*($AM$4*Crysol!G199+$AM$5*Crysol!I199)-$AM$6</f>
        <v>5.6813587032377387E-4</v>
      </c>
      <c r="AJ199" s="3">
        <f t="shared" ca="1" si="18"/>
        <v>27.930456563832511</v>
      </c>
      <c r="AO199" s="24">
        <v>0.24655258660000001</v>
      </c>
      <c r="AP199" s="24">
        <v>8.4281670000000005E-4</v>
      </c>
      <c r="AQ199" s="24">
        <v>2.1149E-5</v>
      </c>
      <c r="AS199" s="28">
        <f ca="1">0.000001*0.0000478181*($AW$4*Crysol!G199+$AW$5*Crysol!I199)-$AW$6</f>
        <v>1.0606105506424043E-3</v>
      </c>
      <c r="AT199" s="3">
        <f t="shared" ca="1" si="19"/>
        <v>106.05021476827206</v>
      </c>
    </row>
    <row r="200" spans="1:46" x14ac:dyDescent="0.25">
      <c r="A200" s="15">
        <v>0.2477336228</v>
      </c>
      <c r="B200" s="15">
        <v>3.0609699999999999E-5</v>
      </c>
      <c r="C200" s="15">
        <v>2.1469300000000001E-5</v>
      </c>
      <c r="E200" s="28">
        <f ca="1">0.000001*0.0000478181*($I$4*Crysol!G200+$I$5*Crysol!I200)-$I$6</f>
        <v>9.7928671288472659E-6</v>
      </c>
      <c r="F200" s="3">
        <f t="shared" ca="1" si="15"/>
        <v>0.94014218802228733</v>
      </c>
      <c r="K200" s="18">
        <v>0.2477336228</v>
      </c>
      <c r="L200" s="18">
        <v>3.7973099999999997E-5</v>
      </c>
      <c r="M200" s="18">
        <v>2.1321399999999999E-5</v>
      </c>
      <c r="O200" s="28">
        <f ca="1">0.000001*0.0000478181*($S$4*Crysol!G200+$S$5*Crysol!I200)-$S$6</f>
        <v>3.8753156627741511E-5</v>
      </c>
      <c r="P200" s="3">
        <f t="shared" ca="1" si="16"/>
        <v>1.3385075546593777E-3</v>
      </c>
      <c r="U200" s="20">
        <v>0.2477336228</v>
      </c>
      <c r="V200" s="20">
        <v>2.098154E-4</v>
      </c>
      <c r="W200" s="20">
        <v>2.1769499999999999E-5</v>
      </c>
      <c r="Y200" s="28">
        <f ca="1">0.000001*0.0000478181*($AC$4*Crysol!G200+$AC$5*Crysol!I200)-$AC$6</f>
        <v>2.1324692210450438E-4</v>
      </c>
      <c r="Z200" s="3">
        <f t="shared" ca="1" si="17"/>
        <v>2.4847156359232122E-2</v>
      </c>
      <c r="AE200" s="22">
        <v>0.2477336228</v>
      </c>
      <c r="AF200" s="22">
        <v>4.9198839999999998E-4</v>
      </c>
      <c r="AG200" s="22">
        <v>2.1406399999999999E-5</v>
      </c>
      <c r="AI200" s="28">
        <f ca="1">0.000001*0.0000478181*($AM$4*Crysol!G200+$AM$5*Crysol!I200)-$AM$6</f>
        <v>5.6624956669629124E-4</v>
      </c>
      <c r="AJ200" s="3">
        <f t="shared" ca="1" si="18"/>
        <v>12.034727560438823</v>
      </c>
      <c r="AO200" s="24">
        <v>0.2477336228</v>
      </c>
      <c r="AP200" s="24">
        <v>8.1319390000000001E-4</v>
      </c>
      <c r="AQ200" s="24">
        <v>2.1781500000000001E-5</v>
      </c>
      <c r="AS200" s="28">
        <f ca="1">0.000001*0.0000478181*($AW$4*Crysol!G200+$AW$5*Crysol!I200)-$AW$6</f>
        <v>1.0570528742997044E-3</v>
      </c>
      <c r="AT200" s="3">
        <f t="shared" ca="1" si="19"/>
        <v>125.34352861261712</v>
      </c>
    </row>
    <row r="201" spans="1:46" x14ac:dyDescent="0.25">
      <c r="A201" s="15">
        <v>0.24891462919999999</v>
      </c>
      <c r="B201" s="15">
        <v>-1.8754600000000002E-5</v>
      </c>
      <c r="C201" s="15">
        <v>2.1247499999999999E-5</v>
      </c>
      <c r="E201" s="28">
        <f ca="1">0.000001*0.0000478181*($I$4*Crysol!G201+$I$5*Crysol!I201)-$I$6</f>
        <v>9.7646748479822937E-6</v>
      </c>
      <c r="F201" s="3">
        <f t="shared" ca="1" si="15"/>
        <v>1.801612064501666</v>
      </c>
      <c r="K201" s="18">
        <v>0.24891462919999999</v>
      </c>
      <c r="L201" s="18">
        <v>-8.6736999999999996E-6</v>
      </c>
      <c r="M201" s="18">
        <v>2.11073E-5</v>
      </c>
      <c r="O201" s="28">
        <f ca="1">0.000001*0.0000478181*($S$4*Crysol!G201+$S$5*Crysol!I201)-$S$6</f>
        <v>3.8586091399914302E-5</v>
      </c>
      <c r="P201" s="3">
        <f t="shared" ca="1" si="16"/>
        <v>5.0132369852930641</v>
      </c>
      <c r="U201" s="20">
        <v>0.24891462919999999</v>
      </c>
      <c r="V201" s="20">
        <v>2.005272E-4</v>
      </c>
      <c r="W201" s="20">
        <v>2.2235700000000001E-5</v>
      </c>
      <c r="Y201" s="28">
        <f ca="1">0.000001*0.0000478181*($AC$4*Crysol!G201+$AC$5*Crysol!I201)-$AC$6</f>
        <v>2.1250093989585411E-4</v>
      </c>
      <c r="Z201" s="3">
        <f t="shared" ca="1" si="17"/>
        <v>0.28997331107370861</v>
      </c>
      <c r="AE201" s="22">
        <v>0.24891462919999999</v>
      </c>
      <c r="AF201" s="22">
        <v>4.2716819999999997E-4</v>
      </c>
      <c r="AG201" s="22">
        <v>2.1647499999999999E-5</v>
      </c>
      <c r="AI201" s="28">
        <f ca="1">0.000001*0.0000478181*($AM$4*Crysol!G201+$AM$5*Crysol!I201)-$AM$6</f>
        <v>5.643633106641729E-4</v>
      </c>
      <c r="AJ201" s="3">
        <f t="shared" ca="1" si="18"/>
        <v>40.166294855769571</v>
      </c>
      <c r="AO201" s="24">
        <v>0.24891462919999999</v>
      </c>
      <c r="AP201" s="24">
        <v>7.9888400000000003E-4</v>
      </c>
      <c r="AQ201" s="24">
        <v>2.1997500000000001E-5</v>
      </c>
      <c r="AS201" s="28">
        <f ca="1">0.000001*0.0000478181*($AW$4*Crysol!G201+$AW$5*Crysol!I201)-$AW$6</f>
        <v>1.0534952877245785E-3</v>
      </c>
      <c r="AT201" s="3">
        <f t="shared" ca="1" si="19"/>
        <v>133.97033829889742</v>
      </c>
    </row>
    <row r="202" spans="1:46" x14ac:dyDescent="0.25">
      <c r="A202" s="15">
        <v>0.25009563569999999</v>
      </c>
      <c r="B202" s="15">
        <v>-3.51868E-5</v>
      </c>
      <c r="C202" s="15">
        <v>2.1140399999999998E-5</v>
      </c>
      <c r="E202" s="28">
        <f ca="1">0.000001*0.0000478181*($I$4*Crysol!G202+$I$5*Crysol!I202)-$I$6</f>
        <v>9.7313397792531111E-6</v>
      </c>
      <c r="F202" s="3">
        <f t="shared" ca="1" si="15"/>
        <v>4.5145776142327652</v>
      </c>
      <c r="K202" s="18">
        <v>0.25009563569999999</v>
      </c>
      <c r="L202" s="18">
        <v>1.6584099999999999E-5</v>
      </c>
      <c r="M202" s="18">
        <v>2.11487E-5</v>
      </c>
      <c r="O202" s="28">
        <f ca="1">0.000001*0.0000478181*($S$4*Crysol!G202+$S$5*Crysol!I202)-$S$6</f>
        <v>3.8388051867330661E-5</v>
      </c>
      <c r="P202" s="3">
        <f t="shared" ca="1" si="16"/>
        <v>1.0629261115714108</v>
      </c>
      <c r="U202" s="20">
        <v>0.25009563569999999</v>
      </c>
      <c r="V202" s="20">
        <v>1.735331E-4</v>
      </c>
      <c r="W202" s="20">
        <v>2.19107E-5</v>
      </c>
      <c r="Y202" s="28">
        <f ca="1">0.000001*0.0000478181*($AC$4*Crysol!G202+$AC$5*Crysol!I202)-$AC$6</f>
        <v>2.1161602778204105E-4</v>
      </c>
      <c r="Z202" s="3">
        <f t="shared" ca="1" si="17"/>
        <v>3.020982108598437</v>
      </c>
      <c r="AE202" s="22">
        <v>0.25009563569999999</v>
      </c>
      <c r="AF202" s="22">
        <v>4.3713230000000001E-4</v>
      </c>
      <c r="AG202" s="22">
        <v>2.1028800000000001E-5</v>
      </c>
      <c r="AI202" s="28">
        <f ca="1">0.000001*0.0000478181*($AM$4*Crysol!G202+$AM$5*Crysol!I202)-$AM$6</f>
        <v>5.6212533747906272E-4</v>
      </c>
      <c r="AJ202" s="3">
        <f t="shared" ca="1" si="18"/>
        <v>35.329920730334493</v>
      </c>
      <c r="AO202" s="24">
        <v>0.25009563569999999</v>
      </c>
      <c r="AP202" s="24">
        <v>7.9422230000000002E-4</v>
      </c>
      <c r="AQ202" s="24">
        <v>2.22398E-5</v>
      </c>
      <c r="AS202" s="28">
        <f ca="1">0.000001*0.0000478181*($AW$4*Crysol!G202+$AW$5*Crysol!I202)-$AW$6</f>
        <v>1.0492740189839277E-3</v>
      </c>
      <c r="AT202" s="3">
        <f t="shared" ca="1" si="19"/>
        <v>131.52089485144927</v>
      </c>
    </row>
    <row r="203" spans="1:46" x14ac:dyDescent="0.25">
      <c r="A203" s="15">
        <v>0.25127661229999998</v>
      </c>
      <c r="B203" s="15">
        <v>1.41725E-5</v>
      </c>
      <c r="C203" s="15">
        <v>2.1582200000000001E-5</v>
      </c>
      <c r="E203" s="28">
        <f ca="1">0.000001*0.0000478181*($I$4*Crysol!G203+$I$5*Crysol!I203)-$I$6</f>
        <v>9.6396414930462053E-6</v>
      </c>
      <c r="F203" s="3">
        <f t="shared" ca="1" si="15"/>
        <v>4.4111609076338536E-2</v>
      </c>
      <c r="K203" s="18">
        <v>0.25127661229999998</v>
      </c>
      <c r="L203" s="18">
        <v>1.6746299999999999E-5</v>
      </c>
      <c r="M203" s="18">
        <v>2.1495799999999998E-5</v>
      </c>
      <c r="O203" s="28">
        <f ca="1">0.000001*0.0000478181*($S$4*Crysol!G203+$S$5*Crysol!I203)-$S$6</f>
        <v>3.7838498622379198E-5</v>
      </c>
      <c r="P203" s="3">
        <f t="shared" ca="1" si="16"/>
        <v>0.96280088173353928</v>
      </c>
      <c r="U203" s="20">
        <v>0.25127661229999998</v>
      </c>
      <c r="V203" s="20">
        <v>2.403762E-4</v>
      </c>
      <c r="W203" s="20">
        <v>2.175E-5</v>
      </c>
      <c r="Y203" s="28">
        <f ca="1">0.000001*0.0000478181*($AC$4*Crysol!G203+$AC$5*Crysol!I203)-$AC$6</f>
        <v>2.0915446141104153E-4</v>
      </c>
      <c r="Z203" s="3">
        <f t="shared" ca="1" si="17"/>
        <v>2.0606092440581496</v>
      </c>
      <c r="AE203" s="22">
        <v>0.25127661229999998</v>
      </c>
      <c r="AF203" s="22">
        <v>4.8737200000000002E-4</v>
      </c>
      <c r="AG203" s="22">
        <v>2.1633200000000002E-5</v>
      </c>
      <c r="AI203" s="28">
        <f ca="1">0.000001*0.0000478181*($AM$4*Crysol!G203+$AM$5*Crysol!I203)-$AM$6</f>
        <v>5.5589588129192848E-4</v>
      </c>
      <c r="AJ203" s="3">
        <f t="shared" ca="1" si="18"/>
        <v>10.033267179189824</v>
      </c>
      <c r="AO203" s="24">
        <v>0.25127661229999998</v>
      </c>
      <c r="AP203" s="24">
        <v>8.53756E-4</v>
      </c>
      <c r="AQ203" s="24">
        <v>2.2260400000000001E-5</v>
      </c>
      <c r="AS203" s="28">
        <f ca="1">0.000001*0.0000478181*($AW$4*Crysol!G203+$AW$5*Crysol!I203)-$AW$6</f>
        <v>1.0375209137208235E-3</v>
      </c>
      <c r="AT203" s="3">
        <f t="shared" ca="1" si="19"/>
        <v>68.148964631734614</v>
      </c>
    </row>
    <row r="204" spans="1:46" x14ac:dyDescent="0.25">
      <c r="A204" s="15">
        <v>0.25245755910000001</v>
      </c>
      <c r="B204" s="15">
        <v>-9.9406999999999995E-6</v>
      </c>
      <c r="C204" s="15">
        <v>2.11149E-5</v>
      </c>
      <c r="E204" s="28">
        <f ca="1">0.000001*0.0000478181*($I$4*Crysol!G204+$I$5*Crysol!I204)-$I$6</f>
        <v>9.5479455206945649E-6</v>
      </c>
      <c r="F204" s="3">
        <f t="shared" ca="1" si="15"/>
        <v>0.85189340214512976</v>
      </c>
      <c r="K204" s="18">
        <v>0.25245755910000001</v>
      </c>
      <c r="L204" s="18">
        <v>3.2236200000000001E-5</v>
      </c>
      <c r="M204" s="18">
        <v>2.19477E-5</v>
      </c>
      <c r="O204" s="28">
        <f ca="1">0.000001*0.0000478181*($S$4*Crysol!G204+$S$5*Crysol!I204)-$S$6</f>
        <v>3.7288959244499031E-5</v>
      </c>
      <c r="P204" s="3">
        <f t="shared" ca="1" si="16"/>
        <v>5.3000404010546252E-2</v>
      </c>
      <c r="U204" s="20">
        <v>0.25245755910000001</v>
      </c>
      <c r="V204" s="20">
        <v>1.7370309999999999E-4</v>
      </c>
      <c r="W204" s="20">
        <v>2.2271100000000001E-5</v>
      </c>
      <c r="Y204" s="28">
        <f ca="1">0.000001*0.0000478181*($AC$4*Crysol!G204+$AC$5*Crysol!I204)-$AC$6</f>
        <v>2.0669295715361623E-4</v>
      </c>
      <c r="Z204" s="3">
        <f t="shared" ca="1" si="17"/>
        <v>2.1942066865595762</v>
      </c>
      <c r="AE204" s="22">
        <v>0.25245755910000001</v>
      </c>
      <c r="AF204" s="22">
        <v>5.0500090000000001E-4</v>
      </c>
      <c r="AG204" s="22">
        <v>2.20143E-5</v>
      </c>
      <c r="AI204" s="28">
        <f ca="1">0.000001*0.0000478181*($AM$4*Crysol!G204+$AM$5*Crysol!I204)-$AM$6</f>
        <v>5.4966658229486411E-4</v>
      </c>
      <c r="AJ204" s="3">
        <f t="shared" ca="1" si="18"/>
        <v>4.1165953951250644</v>
      </c>
      <c r="AO204" s="24">
        <v>0.25245755910000001</v>
      </c>
      <c r="AP204" s="24">
        <v>8.3400689999999997E-4</v>
      </c>
      <c r="AQ204" s="24">
        <v>2.23726E-5</v>
      </c>
      <c r="AS204" s="28">
        <f ca="1">0.000001*0.0000478181*($AW$4*Crysol!G204+$AW$5*Crysol!I204)-$AW$6</f>
        <v>1.0257681050279788E-3</v>
      </c>
      <c r="AT204" s="3">
        <f t="shared" ca="1" si="19"/>
        <v>73.466370450465547</v>
      </c>
    </row>
    <row r="205" spans="1:46" x14ac:dyDescent="0.25">
      <c r="A205" s="15">
        <v>0.25363847610000001</v>
      </c>
      <c r="B205" s="15">
        <v>1.74202E-5</v>
      </c>
      <c r="C205" s="15">
        <v>2.1704899999999999E-5</v>
      </c>
      <c r="E205" s="28">
        <f ca="1">0.000001*0.0000478181*($I$4*Crysol!G205+$I$5*Crysol!I205)-$I$6</f>
        <v>9.456251862198202E-6</v>
      </c>
      <c r="F205" s="3">
        <f t="shared" ca="1" si="15"/>
        <v>0.13462982083169459</v>
      </c>
      <c r="K205" s="18">
        <v>0.25363847610000001</v>
      </c>
      <c r="L205" s="18">
        <v>3.2759300000000003E-5</v>
      </c>
      <c r="M205" s="18">
        <v>2.20419E-5</v>
      </c>
      <c r="O205" s="28">
        <f ca="1">0.000001*0.0000478181*($S$4*Crysol!G205+$S$5*Crysol!I205)-$S$6</f>
        <v>3.6739433733690174E-5</v>
      </c>
      <c r="P205" s="3">
        <f t="shared" ca="1" si="16"/>
        <v>3.2605981214266846E-2</v>
      </c>
      <c r="U205" s="20">
        <v>0.25363847610000001</v>
      </c>
      <c r="V205" s="20">
        <v>2.1324479999999999E-4</v>
      </c>
      <c r="W205" s="20">
        <v>2.2448700000000001E-5</v>
      </c>
      <c r="Y205" s="28">
        <f ca="1">0.000001*0.0000478181*($AC$4*Crysol!G205+$AC$5*Crysol!I205)-$AC$6</f>
        <v>2.0423151500976541E-4</v>
      </c>
      <c r="Z205" s="3">
        <f t="shared" ca="1" si="17"/>
        <v>0.16120696959551489</v>
      </c>
      <c r="AE205" s="22">
        <v>0.25363847610000001</v>
      </c>
      <c r="AF205" s="22">
        <v>5.2981489999999996E-4</v>
      </c>
      <c r="AG205" s="22">
        <v>2.2115799999999999E-5</v>
      </c>
      <c r="AI205" s="28">
        <f ca="1">0.000001*0.0000478181*($AM$4*Crysol!G205+$AM$5*Crysol!I205)-$AM$6</f>
        <v>5.4343744048786983E-4</v>
      </c>
      <c r="AJ205" s="3">
        <f t="shared" ca="1" si="18"/>
        <v>0.37941186412613398</v>
      </c>
      <c r="AO205" s="24">
        <v>0.25363847610000001</v>
      </c>
      <c r="AP205" s="24">
        <v>8.3075779999999995E-4</v>
      </c>
      <c r="AQ205" s="24">
        <v>2.22211E-5</v>
      </c>
      <c r="AS205" s="28">
        <f ca="1">0.000001*0.0000478181*($AW$4*Crysol!G205+$AW$5*Crysol!I205)-$AW$6</f>
        <v>1.0140155929053937E-3</v>
      </c>
      <c r="AT205" s="3">
        <f t="shared" ca="1" si="19"/>
        <v>68.013291956662982</v>
      </c>
    </row>
    <row r="206" spans="1:46" x14ac:dyDescent="0.25">
      <c r="A206" s="15">
        <v>0.25481939320000002</v>
      </c>
      <c r="B206" s="15">
        <v>-1.6841E-5</v>
      </c>
      <c r="C206" s="15">
        <v>2.1884099999999999E-5</v>
      </c>
      <c r="E206" s="28">
        <f ca="1">0.000001*0.0000478181*($I$4*Crysol!G206+$I$5*Crysol!I206)-$I$6</f>
        <v>9.3645581959372201E-6</v>
      </c>
      <c r="F206" s="3">
        <f t="shared" ca="1" si="15"/>
        <v>1.4339349446878473</v>
      </c>
      <c r="K206" s="18">
        <v>0.25481939320000002</v>
      </c>
      <c r="L206" s="18">
        <v>1.5391900000000001E-5</v>
      </c>
      <c r="M206" s="18">
        <v>2.1574200000000001E-5</v>
      </c>
      <c r="O206" s="28">
        <f ca="1">0.000001*0.0000478181*($S$4*Crysol!G206+$S$5*Crysol!I206)-$S$6</f>
        <v>3.6189908176347509E-5</v>
      </c>
      <c r="P206" s="3">
        <f t="shared" ca="1" si="16"/>
        <v>0.92933884044134585</v>
      </c>
      <c r="U206" s="20">
        <v>0.25481939320000002</v>
      </c>
      <c r="V206" s="20">
        <v>2.228877E-4</v>
      </c>
      <c r="W206" s="20">
        <v>2.2112499999999999E-5</v>
      </c>
      <c r="Y206" s="28">
        <f ca="1">0.000001*0.0000478181*($AC$4*Crysol!G206+$AC$5*Crysol!I206)-$AC$6</f>
        <v>2.0177007265747982E-4</v>
      </c>
      <c r="Z206" s="3">
        <f t="shared" ca="1" si="17"/>
        <v>0.9120413980030937</v>
      </c>
      <c r="AE206" s="22">
        <v>0.25481939320000002</v>
      </c>
      <c r="AF206" s="22">
        <v>4.3903179999999999E-4</v>
      </c>
      <c r="AG206" s="22">
        <v>2.24748E-5</v>
      </c>
      <c r="AI206" s="28">
        <f ca="1">0.000001*0.0000478181*($AM$4*Crysol!G206+$AM$5*Crysol!I206)-$AM$6</f>
        <v>5.3720829815339234E-4</v>
      </c>
      <c r="AJ206" s="3">
        <f t="shared" ca="1" si="18"/>
        <v>19.081978539272956</v>
      </c>
      <c r="AO206" s="24">
        <v>0.25481939320000002</v>
      </c>
      <c r="AP206" s="24">
        <v>7.9011109999999995E-4</v>
      </c>
      <c r="AQ206" s="24">
        <v>2.2440399999999999E-5</v>
      </c>
      <c r="AS206" s="28">
        <f ca="1">0.000001*0.0000478181*($AW$4*Crysol!G206+$AW$5*Crysol!I206)-$AW$6</f>
        <v>1.0022630797876068E-3</v>
      </c>
      <c r="AT206" s="3">
        <f t="shared" ca="1" si="19"/>
        <v>89.378485211771064</v>
      </c>
    </row>
    <row r="207" spans="1:46" x14ac:dyDescent="0.25">
      <c r="A207" s="15">
        <v>0.2560002804</v>
      </c>
      <c r="B207" s="15">
        <v>-3.2666000000000002E-6</v>
      </c>
      <c r="C207" s="15">
        <v>2.24793E-5</v>
      </c>
      <c r="E207" s="28">
        <f ca="1">0.000001*0.0000478181*($I$4*Crysol!G207+$I$5*Crysol!I207)-$I$6</f>
        <v>9.2728668512961226E-6</v>
      </c>
      <c r="F207" s="3">
        <f t="shared" ca="1" si="15"/>
        <v>0.31116631507277082</v>
      </c>
      <c r="K207" s="18">
        <v>0.2560002804</v>
      </c>
      <c r="L207" s="18">
        <v>6.5480299999999997E-5</v>
      </c>
      <c r="M207" s="18">
        <v>2.22737E-5</v>
      </c>
      <c r="O207" s="28">
        <f ca="1">0.000001*0.0000478181*($S$4*Crysol!G207+$S$5*Crysol!I207)-$S$6</f>
        <v>3.564039653260992E-5</v>
      </c>
      <c r="P207" s="3">
        <f t="shared" ca="1" si="16"/>
        <v>1.794775348596179</v>
      </c>
      <c r="U207" s="20">
        <v>0.2560002804</v>
      </c>
      <c r="V207" s="20">
        <v>2.6283920000000002E-4</v>
      </c>
      <c r="W207" s="20">
        <v>2.2625000000000001E-5</v>
      </c>
      <c r="Y207" s="28">
        <f ca="1">0.000001*0.0000478181*($AC$4*Crysol!G207+$AC$5*Crysol!I207)-$AC$6</f>
        <v>1.9930869262720338E-4</v>
      </c>
      <c r="Z207" s="3">
        <f t="shared" ca="1" si="17"/>
        <v>7.8847417200597656</v>
      </c>
      <c r="AE207" s="22">
        <v>0.2560002804</v>
      </c>
      <c r="AF207" s="22">
        <v>5.1443859999999997E-4</v>
      </c>
      <c r="AG207" s="22">
        <v>2.2864700000000001E-5</v>
      </c>
      <c r="AI207" s="28">
        <f ca="1">0.000001*0.0000478181*($AM$4*Crysol!G207+$AM$5*Crysol!I207)-$AM$6</f>
        <v>5.3097931353646806E-4</v>
      </c>
      <c r="AJ207" s="3">
        <f t="shared" ca="1" si="18"/>
        <v>0.5233322100909733</v>
      </c>
      <c r="AO207" s="24">
        <v>0.2560002804</v>
      </c>
      <c r="AP207" s="24">
        <v>8.4677069999999997E-4</v>
      </c>
      <c r="AQ207" s="24">
        <v>2.29475E-5</v>
      </c>
      <c r="AS207" s="28">
        <f ca="1">0.000001*0.0000478181*($AW$4*Crysol!G207+$AW$5*Crysol!I207)-$AW$6</f>
        <v>9.9051086423528121E-4</v>
      </c>
      <c r="AT207" s="3">
        <f t="shared" ca="1" si="19"/>
        <v>39.236071422398595</v>
      </c>
    </row>
    <row r="208" spans="1:46" x14ac:dyDescent="0.25">
      <c r="A208" s="15">
        <v>0.25718116759999998</v>
      </c>
      <c r="B208" s="15">
        <v>2.6270200000000001E-5</v>
      </c>
      <c r="C208" s="15">
        <v>2.17451E-5</v>
      </c>
      <c r="E208" s="28">
        <f ca="1">0.000001*0.0000478181*($I$4*Crysol!G208+$I$5*Crysol!I208)-$I$6</f>
        <v>9.1811755066550251E-6</v>
      </c>
      <c r="F208" s="3">
        <f t="shared" ca="1" si="15"/>
        <v>0.61760631225445706</v>
      </c>
      <c r="K208" s="18">
        <v>0.25718116759999998</v>
      </c>
      <c r="L208" s="18">
        <v>4.89976E-5</v>
      </c>
      <c r="M208" s="18">
        <v>2.24436E-5</v>
      </c>
      <c r="O208" s="28">
        <f ca="1">0.000001*0.0000478181*($S$4*Crysol!G208+$S$5*Crysol!I208)-$S$6</f>
        <v>3.5090884888872332E-5</v>
      </c>
      <c r="P208" s="3">
        <f t="shared" ca="1" si="16"/>
        <v>0.38394063250879917</v>
      </c>
      <c r="U208" s="20">
        <v>0.25718116759999998</v>
      </c>
      <c r="V208" s="20">
        <v>1.9105620000000001E-4</v>
      </c>
      <c r="W208" s="20">
        <v>2.3068999999999999E-5</v>
      </c>
      <c r="Y208" s="28">
        <f ca="1">0.000001*0.0000478181*($AC$4*Crysol!G208+$AC$5*Crysol!I208)-$AC$6</f>
        <v>1.9684731259692688E-4</v>
      </c>
      <c r="Z208" s="3">
        <f t="shared" ca="1" si="17"/>
        <v>6.301827049104107E-2</v>
      </c>
      <c r="AE208" s="22">
        <v>0.25718116759999998</v>
      </c>
      <c r="AF208" s="22">
        <v>4.7849230000000001E-4</v>
      </c>
      <c r="AG208" s="22">
        <v>2.2552600000000002E-5</v>
      </c>
      <c r="AI208" s="28">
        <f ca="1">0.000001*0.0000478181*($AM$4*Crysol!G208+$AM$5*Crysol!I208)-$AM$6</f>
        <v>5.2475032891954366E-4</v>
      </c>
      <c r="AJ208" s="3">
        <f t="shared" ca="1" si="18"/>
        <v>4.2070823419865961</v>
      </c>
      <c r="AO208" s="24">
        <v>0.25718116759999998</v>
      </c>
      <c r="AP208" s="24">
        <v>8.0531280000000003E-4</v>
      </c>
      <c r="AQ208" s="24">
        <v>2.2575500000000001E-5</v>
      </c>
      <c r="AS208" s="28">
        <f ca="1">0.000001*0.0000478181*($AW$4*Crysol!G208+$AW$5*Crysol!I208)-$AW$6</f>
        <v>9.7875864868295602E-4</v>
      </c>
      <c r="AT208" s="3">
        <f t="shared" ca="1" si="19"/>
        <v>59.027319774689992</v>
      </c>
    </row>
    <row r="209" spans="1:46" x14ac:dyDescent="0.25">
      <c r="A209" s="15">
        <v>0.25836199520000003</v>
      </c>
      <c r="B209" s="15">
        <v>9.6577000000000007E-6</v>
      </c>
      <c r="C209" s="15">
        <v>2.1905699999999999E-5</v>
      </c>
      <c r="E209" s="28">
        <f ca="1">0.000001*0.0000478181*($I$4*Crysol!G209+$I$5*Crysol!I209)-$I$6</f>
        <v>9.0894887897244637E-6</v>
      </c>
      <c r="F209" s="3">
        <f t="shared" ca="1" si="15"/>
        <v>6.7282996370760775E-4</v>
      </c>
      <c r="K209" s="18">
        <v>0.25836199520000003</v>
      </c>
      <c r="L209" s="18">
        <v>4.10556E-5</v>
      </c>
      <c r="M209" s="18">
        <v>2.2406199999999999E-5</v>
      </c>
      <c r="O209" s="28">
        <f ca="1">0.000001*0.0000478181*($S$4*Crysol!G209+$S$5*Crysol!I209)-$S$6</f>
        <v>3.4541400979277295E-5</v>
      </c>
      <c r="P209" s="3">
        <f t="shared" ca="1" si="16"/>
        <v>8.4525087579946742E-2</v>
      </c>
      <c r="U209" s="20">
        <v>0.25836199520000003</v>
      </c>
      <c r="V209" s="20">
        <v>2.0603660000000001E-4</v>
      </c>
      <c r="W209" s="20">
        <v>2.3145600000000001E-5</v>
      </c>
      <c r="Y209" s="28">
        <f ca="1">0.000001*0.0000478181*($AC$4*Crysol!G209+$AC$5*Crysol!I209)-$AC$6</f>
        <v>1.9438605679379903E-4</v>
      </c>
      <c r="Z209" s="3">
        <f t="shared" ca="1" si="17"/>
        <v>0.25337015830266307</v>
      </c>
      <c r="AE209" s="22">
        <v>0.25836199520000003</v>
      </c>
      <c r="AF209" s="22">
        <v>4.7392549999999999E-4</v>
      </c>
      <c r="AG209" s="22">
        <v>2.27604E-5</v>
      </c>
      <c r="AI209" s="28">
        <f ca="1">0.000001*0.0000478181*($AM$4*Crysol!G209+$AM$5*Crysol!I209)-$AM$6</f>
        <v>5.1852165868275914E-4</v>
      </c>
      <c r="AJ209" s="3">
        <f t="shared" ca="1" si="18"/>
        <v>3.8391503790478709</v>
      </c>
      <c r="AO209" s="24">
        <v>0.25836199520000003</v>
      </c>
      <c r="AP209" s="24">
        <v>8.1704870000000004E-4</v>
      </c>
      <c r="AQ209" s="24">
        <v>2.26448E-5</v>
      </c>
      <c r="AS209" s="28">
        <f ca="1">0.000001*0.0000478181*($AW$4*Crysol!G209+$AW$5*Crysol!I209)-$AW$6</f>
        <v>9.6700702627114941E-4</v>
      </c>
      <c r="AT209" s="3">
        <f t="shared" ca="1" si="19"/>
        <v>43.853492899499422</v>
      </c>
    </row>
    <row r="210" spans="1:46" x14ac:dyDescent="0.25">
      <c r="A210" s="15">
        <v>0.25954282280000002</v>
      </c>
      <c r="B210" s="15">
        <v>-1.2314600000000001E-5</v>
      </c>
      <c r="C210" s="15">
        <v>2.2456400000000001E-5</v>
      </c>
      <c r="E210" s="28">
        <f ca="1">0.000001*0.0000478181*($I$4*Crysol!G210+$I$5*Crysol!I210)-$I$6</f>
        <v>8.9978020727939057E-6</v>
      </c>
      <c r="F210" s="3">
        <f t="shared" ca="1" si="15"/>
        <v>0.90070905891184649</v>
      </c>
      <c r="K210" s="18">
        <v>0.25954282280000002</v>
      </c>
      <c r="L210" s="18">
        <v>-3.8317000000000001E-6</v>
      </c>
      <c r="M210" s="18">
        <v>2.2169100000000001E-5</v>
      </c>
      <c r="O210" s="28">
        <f ca="1">0.000001*0.0000478181*($S$4*Crysol!G210+$S$5*Crysol!I210)-$S$6</f>
        <v>3.3991917069682286E-5</v>
      </c>
      <c r="P210" s="3">
        <f t="shared" ca="1" si="16"/>
        <v>2.9109181318488573</v>
      </c>
      <c r="U210" s="20">
        <v>0.25954282280000002</v>
      </c>
      <c r="V210" s="20">
        <v>2.102649E-4</v>
      </c>
      <c r="W210" s="20">
        <v>2.3563499999999999E-5</v>
      </c>
      <c r="Y210" s="28">
        <f ca="1">0.000001*0.0000478181*($AC$4*Crysol!G210+$AC$5*Crysol!I210)-$AC$6</f>
        <v>1.9192480099067131E-4</v>
      </c>
      <c r="Z210" s="3">
        <f t="shared" ca="1" si="17"/>
        <v>0.60579230751321722</v>
      </c>
      <c r="AE210" s="22">
        <v>0.25954282280000002</v>
      </c>
      <c r="AF210" s="22">
        <v>4.504795E-4</v>
      </c>
      <c r="AG210" s="22">
        <v>2.3033200000000002E-5</v>
      </c>
      <c r="AI210" s="28">
        <f ca="1">0.000001*0.0000478181*($AM$4*Crysol!G210+$AM$5*Crysol!I210)-$AM$6</f>
        <v>5.1229298844597494E-4</v>
      </c>
      <c r="AJ210" s="3">
        <f t="shared" ca="1" si="18"/>
        <v>7.2020801486518575</v>
      </c>
      <c r="AO210" s="24">
        <v>0.25954282280000002</v>
      </c>
      <c r="AP210" s="24">
        <v>7.7398829999999997E-4</v>
      </c>
      <c r="AQ210" s="24">
        <v>2.30663E-5</v>
      </c>
      <c r="AS210" s="28">
        <f ca="1">0.000001*0.0000478181*($AW$4*Crysol!G210+$AW$5*Crysol!I210)-$AW$6</f>
        <v>9.5525540385934355E-4</v>
      </c>
      <c r="AT210" s="3">
        <f t="shared" ca="1" si="19"/>
        <v>61.756421070868782</v>
      </c>
    </row>
    <row r="211" spans="1:46" x14ac:dyDescent="0.25">
      <c r="A211" s="15">
        <v>0.26072362069999999</v>
      </c>
      <c r="B211" s="15">
        <v>1.55196E-5</v>
      </c>
      <c r="C211" s="15">
        <v>2.2417700000000001E-5</v>
      </c>
      <c r="E211" s="28">
        <f ca="1">0.000001*0.0000478181*($I$4*Crysol!G211+$I$5*Crysol!I211)-$I$6</f>
        <v>8.8838204880599261E-6</v>
      </c>
      <c r="F211" s="3">
        <f t="shared" ca="1" si="15"/>
        <v>8.7619705355443833E-2</v>
      </c>
      <c r="K211" s="18">
        <v>0.26072362069999999</v>
      </c>
      <c r="L211" s="18">
        <v>4.4594900000000002E-5</v>
      </c>
      <c r="M211" s="18">
        <v>2.27541E-5</v>
      </c>
      <c r="O211" s="28">
        <f ca="1">0.000001*0.0000478181*($S$4*Crysol!G211+$S$5*Crysol!I211)-$S$6</f>
        <v>3.3307928862797765E-5</v>
      </c>
      <c r="P211" s="3">
        <f t="shared" ca="1" si="16"/>
        <v>0.24605687507455648</v>
      </c>
      <c r="U211" s="20">
        <v>0.26072362069999999</v>
      </c>
      <c r="V211" s="20">
        <v>1.9313659999999999E-4</v>
      </c>
      <c r="W211" s="20">
        <v>2.3399200000000001E-5</v>
      </c>
      <c r="Y211" s="28">
        <f ca="1">0.000001*0.0000478181*($AC$4*Crysol!G211+$AC$5*Crysol!I211)-$AC$6</f>
        <v>1.8885997226423905E-4</v>
      </c>
      <c r="Z211" s="3">
        <f t="shared" ca="1" si="17"/>
        <v>3.3404184786287261E-2</v>
      </c>
      <c r="AE211" s="22">
        <v>0.26072362069999999</v>
      </c>
      <c r="AF211" s="22">
        <v>4.5841490000000001E-4</v>
      </c>
      <c r="AG211" s="22">
        <v>2.26075E-5</v>
      </c>
      <c r="AI211" s="28">
        <f ca="1">0.000001*0.0000478181*($AM$4*Crysol!G211+$AM$5*Crysol!I211)-$AM$6</f>
        <v>5.0453611504124181E-4</v>
      </c>
      <c r="AJ211" s="3">
        <f t="shared" ca="1" si="18"/>
        <v>4.1619456167416251</v>
      </c>
      <c r="AO211" s="24">
        <v>0.26072362069999999</v>
      </c>
      <c r="AP211" s="24">
        <v>7.8736310000000005E-4</v>
      </c>
      <c r="AQ211" s="24">
        <v>2.29305E-5</v>
      </c>
      <c r="AS211" s="28">
        <f ca="1">0.000001*0.0000478181*($AW$4*Crysol!G211+$AW$5*Crysol!I211)-$AW$6</f>
        <v>9.4061995419160601E-4</v>
      </c>
      <c r="AT211" s="3">
        <f t="shared" ca="1" si="19"/>
        <v>44.669672084456693</v>
      </c>
    </row>
    <row r="212" spans="1:46" x14ac:dyDescent="0.25">
      <c r="A212" s="15">
        <v>0.26190441850000001</v>
      </c>
      <c r="B212" s="15">
        <v>-3.0775699999999997E-5</v>
      </c>
      <c r="C212" s="15">
        <v>2.2985799999999999E-5</v>
      </c>
      <c r="E212" s="28">
        <f ca="1">0.000001*0.0000478181*($I$4*Crysol!G212+$I$5*Crysol!I212)-$I$6</f>
        <v>8.755751755624861E-6</v>
      </c>
      <c r="F212" s="3">
        <f t="shared" ca="1" si="15"/>
        <v>2.9577828076179706</v>
      </c>
      <c r="K212" s="18">
        <v>0.26190441850000001</v>
      </c>
      <c r="L212" s="18">
        <v>4.5592400000000001E-5</v>
      </c>
      <c r="M212" s="18">
        <v>2.27452E-5</v>
      </c>
      <c r="O212" s="28">
        <f ca="1">0.000001*0.0000478181*($S$4*Crysol!G212+$S$5*Crysol!I212)-$S$6</f>
        <v>3.2538953356167887E-5</v>
      </c>
      <c r="P212" s="3">
        <f t="shared" ca="1" si="16"/>
        <v>0.32936001723981595</v>
      </c>
      <c r="U212" s="20">
        <v>0.26190441850000001</v>
      </c>
      <c r="V212" s="20">
        <v>1.907081E-4</v>
      </c>
      <c r="W212" s="20">
        <v>2.3965399999999999E-5</v>
      </c>
      <c r="Y212" s="28">
        <f ca="1">0.000001*0.0000478181*($AC$4*Crysol!G212+$AC$5*Crysol!I212)-$AC$6</f>
        <v>1.8541377264902565E-4</v>
      </c>
      <c r="Z212" s="3">
        <f t="shared" ca="1" si="17"/>
        <v>4.8803640206883284E-2</v>
      </c>
      <c r="AE212" s="22">
        <v>0.26190441850000001</v>
      </c>
      <c r="AF212" s="22">
        <v>4.6327500000000003E-4</v>
      </c>
      <c r="AG212" s="22">
        <v>2.2658800000000001E-5</v>
      </c>
      <c r="AI212" s="28">
        <f ca="1">0.000001*0.0000478181*($AM$4*Crysol!G212+$AM$5*Crysol!I212)-$AM$6</f>
        <v>4.9581363806355566E-4</v>
      </c>
      <c r="AJ212" s="3">
        <f t="shared" ca="1" si="18"/>
        <v>2.0621722107828591</v>
      </c>
      <c r="AO212" s="24">
        <v>0.26190441850000001</v>
      </c>
      <c r="AP212" s="24">
        <v>8.0757620000000002E-4</v>
      </c>
      <c r="AQ212" s="24">
        <v>2.26894E-5</v>
      </c>
      <c r="AS212" s="28">
        <f ca="1">0.000001*0.0000478181*($AW$4*Crysol!G212+$AW$5*Crysol!I212)-$AW$6</f>
        <v>9.2416234245502914E-4</v>
      </c>
      <c r="AT212" s="3">
        <f t="shared" ca="1" si="19"/>
        <v>26.402669694160561</v>
      </c>
    </row>
    <row r="213" spans="1:46" x14ac:dyDescent="0.25">
      <c r="A213" s="15">
        <v>0.26308515669999999</v>
      </c>
      <c r="B213" s="15">
        <v>-2.60054E-5</v>
      </c>
      <c r="C213" s="15">
        <v>2.30294E-5</v>
      </c>
      <c r="E213" s="28">
        <f ca="1">0.000001*0.0000478181*($I$4*Crysol!G213+$I$5*Crysol!I213)-$I$6</f>
        <v>8.6276894873756719E-6</v>
      </c>
      <c r="F213" s="3">
        <f t="shared" ca="1" si="15"/>
        <v>2.2616074379932405</v>
      </c>
      <c r="K213" s="18">
        <v>0.26308515669999999</v>
      </c>
      <c r="L213" s="18">
        <v>2.15334E-5</v>
      </c>
      <c r="M213" s="18">
        <v>2.3130599999999998E-5</v>
      </c>
      <c r="O213" s="28">
        <f ca="1">0.000001*0.0000478181*($S$4*Crysol!G213+$S$5*Crysol!I213)-$S$6</f>
        <v>3.1770016663075991E-5</v>
      </c>
      <c r="P213" s="3">
        <f t="shared" ca="1" si="16"/>
        <v>0.1958569936191063</v>
      </c>
      <c r="U213" s="20">
        <v>0.26308515669999999</v>
      </c>
      <c r="V213" s="20">
        <v>2.0181929999999999E-4</v>
      </c>
      <c r="W213" s="20">
        <v>2.3368899999999999E-5</v>
      </c>
      <c r="Y213" s="28">
        <f ca="1">0.000001*0.0000478181*($AC$4*Crysol!G213+$AC$5*Crysol!I213)-$AC$6</f>
        <v>1.8196774697849371E-4</v>
      </c>
      <c r="Z213" s="3">
        <f t="shared" ca="1" si="17"/>
        <v>0.72162643774010227</v>
      </c>
      <c r="AE213" s="22">
        <v>0.26308515669999999</v>
      </c>
      <c r="AF213" s="22">
        <v>4.5632719999999998E-4</v>
      </c>
      <c r="AG213" s="22">
        <v>2.3178699999999999E-5</v>
      </c>
      <c r="AI213" s="28">
        <f ca="1">0.000001*0.0000478181*($AM$4*Crysol!G213+$AM$5*Crysol!I213)-$AM$6</f>
        <v>4.8709160134721485E-4</v>
      </c>
      <c r="AJ213" s="3">
        <f t="shared" ca="1" si="18"/>
        <v>1.7616465918004647</v>
      </c>
      <c r="AO213" s="24">
        <v>0.26308515669999999</v>
      </c>
      <c r="AP213" s="24">
        <v>7.5754209999999997E-4</v>
      </c>
      <c r="AQ213" s="24">
        <v>2.3063800000000001E-5</v>
      </c>
      <c r="AS213" s="28">
        <f ca="1">0.000001*0.0000478181*($AW$4*Crysol!G213+$AW$5*Crysol!I213)-$AW$6</f>
        <v>9.0770556140568786E-4</v>
      </c>
      <c r="AT213" s="3">
        <f t="shared" ca="1" si="19"/>
        <v>42.390331661015423</v>
      </c>
    </row>
    <row r="214" spans="1:46" x14ac:dyDescent="0.25">
      <c r="A214" s="15">
        <v>0.26426589490000002</v>
      </c>
      <c r="B214" s="15">
        <v>3.1802199999999999E-5</v>
      </c>
      <c r="C214" s="15">
        <v>2.3125400000000001E-5</v>
      </c>
      <c r="E214" s="28">
        <f ca="1">0.000001*0.0000478181*($I$4*Crysol!G214+$I$5*Crysol!I214)-$I$6</f>
        <v>8.4996272191264778E-6</v>
      </c>
      <c r="F214" s="3">
        <f t="shared" ca="1" si="15"/>
        <v>1.0153814832208161</v>
      </c>
      <c r="K214" s="18">
        <v>0.26426589490000002</v>
      </c>
      <c r="L214" s="18">
        <v>4.0268100000000002E-5</v>
      </c>
      <c r="M214" s="18">
        <v>2.2623799999999998E-5</v>
      </c>
      <c r="O214" s="28">
        <f ca="1">0.000001*0.0000478181*($S$4*Crysol!G214+$S$5*Crysol!I214)-$S$6</f>
        <v>3.1001079969984041E-5</v>
      </c>
      <c r="P214" s="3">
        <f t="shared" ca="1" si="16"/>
        <v>0.16778344130833012</v>
      </c>
      <c r="U214" s="20">
        <v>0.26426589490000002</v>
      </c>
      <c r="V214" s="20">
        <v>2.3860670000000001E-4</v>
      </c>
      <c r="W214" s="20">
        <v>2.3713000000000001E-5</v>
      </c>
      <c r="Y214" s="28">
        <f ca="1">0.000001*0.0000478181*($AC$4*Crysol!G214+$AC$5*Crysol!I214)-$AC$6</f>
        <v>1.7852172130796158E-4</v>
      </c>
      <c r="Z214" s="3">
        <f t="shared" ca="1" si="17"/>
        <v>6.420351721861274</v>
      </c>
      <c r="AE214" s="22">
        <v>0.26426589490000002</v>
      </c>
      <c r="AF214" s="22">
        <v>4.779222E-4</v>
      </c>
      <c r="AG214" s="22">
        <v>2.3501000000000001E-5</v>
      </c>
      <c r="AI214" s="28">
        <f ca="1">0.000001*0.0000478181*($AM$4*Crysol!G214+$AM$5*Crysol!I214)-$AM$6</f>
        <v>4.7836956463087377E-4</v>
      </c>
      <c r="AJ214" s="3">
        <f t="shared" ca="1" si="18"/>
        <v>3.6236863968925579E-4</v>
      </c>
      <c r="AO214" s="24">
        <v>0.26426589490000002</v>
      </c>
      <c r="AP214" s="24">
        <v>8.142596E-4</v>
      </c>
      <c r="AQ214" s="24">
        <v>2.3577199999999998E-5</v>
      </c>
      <c r="AS214" s="28">
        <f ca="1">0.000001*0.0000478181*($AW$4*Crysol!G214+$AW$5*Crysol!I214)-$AW$6</f>
        <v>8.9124878035634549E-4</v>
      </c>
      <c r="AT214" s="3">
        <f t="shared" ca="1" si="19"/>
        <v>10.662890198328222</v>
      </c>
    </row>
    <row r="215" spans="1:46" x14ac:dyDescent="0.25">
      <c r="A215" s="15">
        <v>0.26544660329999997</v>
      </c>
      <c r="B215" s="15">
        <v>2.93397E-5</v>
      </c>
      <c r="C215" s="15">
        <v>2.29691E-5</v>
      </c>
      <c r="E215" s="28">
        <f ca="1">0.000001*0.0000478181*($I$4*Crysol!G215+$I$5*Crysol!I215)-$I$6</f>
        <v>8.3715681829702233E-6</v>
      </c>
      <c r="F215" s="3">
        <f t="shared" ca="1" si="15"/>
        <v>0.83335782800505709</v>
      </c>
      <c r="K215" s="18">
        <v>0.26544660329999997</v>
      </c>
      <c r="L215" s="18">
        <v>1.5817499999999999E-5</v>
      </c>
      <c r="M215" s="18">
        <v>2.3203100000000002E-5</v>
      </c>
      <c r="O215" s="28">
        <f ca="1">0.000001*0.0000478181*($S$4*Crysol!G215+$S$5*Crysol!I215)-$S$6</f>
        <v>3.0232162683661113E-5</v>
      </c>
      <c r="P215" s="3">
        <f t="shared" ca="1" si="16"/>
        <v>0.38593746902743797</v>
      </c>
      <c r="U215" s="20">
        <v>0.26544660329999997</v>
      </c>
      <c r="V215" s="20">
        <v>1.949795E-4</v>
      </c>
      <c r="W215" s="20">
        <v>2.3847200000000001E-5</v>
      </c>
      <c r="Y215" s="28">
        <f ca="1">0.000001*0.0000478181*($AC$4*Crysol!G215+$AC$5*Crysol!I215)-$AC$6</f>
        <v>1.7507578260977032E-4</v>
      </c>
      <c r="Z215" s="3">
        <f t="shared" ca="1" si="17"/>
        <v>0.69661625648752679</v>
      </c>
      <c r="AE215" s="22">
        <v>0.26544660329999997</v>
      </c>
      <c r="AF215" s="22">
        <v>4.6199629999999999E-4</v>
      </c>
      <c r="AG215" s="22">
        <v>2.3600799999999999E-5</v>
      </c>
      <c r="AI215" s="28">
        <f ca="1">0.000001*0.0000478181*($AM$4*Crysol!G215+$AM$5*Crysol!I215)-$AM$6</f>
        <v>4.696477480452056E-4</v>
      </c>
      <c r="AJ215" s="3">
        <f t="shared" ca="1" si="18"/>
        <v>0.10510752704142265</v>
      </c>
      <c r="AO215" s="24">
        <v>0.26544660329999997</v>
      </c>
      <c r="AP215" s="24">
        <v>7.6376000000000005E-4</v>
      </c>
      <c r="AQ215" s="24">
        <v>2.3448700000000001E-5</v>
      </c>
      <c r="AS215" s="28">
        <f ca="1">0.000001*0.0000478181*($AW$4*Crysol!G215+$AW$5*Crysol!I215)-$AW$6</f>
        <v>8.7479241465062178E-4</v>
      </c>
      <c r="AT215" s="3">
        <f t="shared" ca="1" si="19"/>
        <v>22.421363961459029</v>
      </c>
    </row>
    <row r="216" spans="1:46" x14ac:dyDescent="0.25">
      <c r="A216" s="15">
        <v>0.26662731169999998</v>
      </c>
      <c r="B216" s="15">
        <v>1.5143999999999999E-5</v>
      </c>
      <c r="C216" s="15">
        <v>2.32671E-5</v>
      </c>
      <c r="E216" s="28">
        <f ca="1">0.000001*0.0000478181*($I$4*Crysol!G216+$I$5*Crysol!I216)-$I$6</f>
        <v>8.2435091468139655E-6</v>
      </c>
      <c r="F216" s="3">
        <f t="shared" ca="1" si="15"/>
        <v>8.7958022381504714E-2</v>
      </c>
      <c r="K216" s="18">
        <v>0.26662731169999998</v>
      </c>
      <c r="L216" s="18">
        <v>-4.1342000000000002E-6</v>
      </c>
      <c r="M216" s="18">
        <v>2.3317100000000001E-5</v>
      </c>
      <c r="O216" s="28">
        <f ca="1">0.000001*0.0000478181*($S$4*Crysol!G216+$S$5*Crysol!I216)-$S$6</f>
        <v>2.9463245397338147E-5</v>
      </c>
      <c r="P216" s="3">
        <f t="shared" ca="1" si="16"/>
        <v>2.0761725419177965</v>
      </c>
      <c r="U216" s="20">
        <v>0.26662731169999998</v>
      </c>
      <c r="V216" s="20">
        <v>1.7118360000000001E-4</v>
      </c>
      <c r="W216" s="20">
        <v>2.3575599999999998E-5</v>
      </c>
      <c r="Y216" s="28">
        <f ca="1">0.000001*0.0000478181*($AC$4*Crysol!G216+$AC$5*Crysol!I216)-$AC$6</f>
        <v>1.7162984391157904E-4</v>
      </c>
      <c r="Z216" s="3">
        <f t="shared" ca="1" si="17"/>
        <v>3.5827714007137914E-4</v>
      </c>
      <c r="AE216" s="22">
        <v>0.26662731169999998</v>
      </c>
      <c r="AF216" s="22">
        <v>4.0757860000000001E-4</v>
      </c>
      <c r="AG216" s="22">
        <v>2.3624800000000001E-5</v>
      </c>
      <c r="AI216" s="28">
        <f ca="1">0.000001*0.0000478181*($AM$4*Crysol!G216+$AM$5*Crysol!I216)-$AM$6</f>
        <v>4.6092593145953732E-4</v>
      </c>
      <c r="AJ216" s="3">
        <f t="shared" ca="1" si="18"/>
        <v>5.0990482186374502</v>
      </c>
      <c r="AO216" s="24">
        <v>0.26662731169999998</v>
      </c>
      <c r="AP216" s="24">
        <v>7.8677949999999999E-4</v>
      </c>
      <c r="AQ216" s="24">
        <v>2.3929599999999999E-5</v>
      </c>
      <c r="AS216" s="28">
        <f ca="1">0.000001*0.0000478181*($AW$4*Crysol!G216+$AW$5*Crysol!I216)-$AW$6</f>
        <v>8.5833604894489763E-4</v>
      </c>
      <c r="AT216" s="3">
        <f t="shared" ca="1" si="19"/>
        <v>8.9418606163304233</v>
      </c>
    </row>
    <row r="217" spans="1:46" x14ac:dyDescent="0.25">
      <c r="A217" s="15">
        <v>0.2678079605</v>
      </c>
      <c r="B217" s="15">
        <v>-1.4483E-5</v>
      </c>
      <c r="C217" s="15">
        <v>2.2605399999999999E-5</v>
      </c>
      <c r="E217" s="28">
        <f ca="1">0.000001*0.0000478181*($I$4*Crysol!G217+$I$5*Crysol!I217)-$I$6</f>
        <v>8.1154565748435752E-6</v>
      </c>
      <c r="F217" s="3">
        <f t="shared" ca="1" si="15"/>
        <v>0.99938577872607504</v>
      </c>
      <c r="K217" s="18">
        <v>0.2678079605</v>
      </c>
      <c r="L217" s="18">
        <v>3.7544199999999999E-5</v>
      </c>
      <c r="M217" s="18">
        <v>2.3264700000000001E-5</v>
      </c>
      <c r="O217" s="28">
        <f ca="1">0.000001*0.0000478181*($S$4*Crysol!G217+$S$5*Crysol!I217)-$S$6</f>
        <v>2.8694366924553096E-5</v>
      </c>
      <c r="P217" s="3">
        <f t="shared" ca="1" si="16"/>
        <v>0.14470223698550333</v>
      </c>
      <c r="U217" s="20">
        <v>0.2678079605</v>
      </c>
      <c r="V217" s="20">
        <v>2.2527499999999999E-4</v>
      </c>
      <c r="W217" s="20">
        <v>2.4337000000000001E-5</v>
      </c>
      <c r="Y217" s="28">
        <f ca="1">0.000001*0.0000478181*($AC$4*Crysol!G217+$AC$5*Crysol!I217)-$AC$6</f>
        <v>1.6818407915806895E-4</v>
      </c>
      <c r="Z217" s="3">
        <f t="shared" ca="1" si="17"/>
        <v>5.5030063218615206</v>
      </c>
      <c r="AE217" s="22">
        <v>0.2678079605</v>
      </c>
      <c r="AF217" s="22">
        <v>4.612323E-4</v>
      </c>
      <c r="AG217" s="22">
        <v>2.3337200000000001E-5</v>
      </c>
      <c r="AI217" s="28">
        <f ca="1">0.000001*0.0000478181*($AM$4*Crysol!G217+$AM$5*Crysol!I217)-$AM$6</f>
        <v>4.52204555135214E-4</v>
      </c>
      <c r="AJ217" s="3">
        <f t="shared" ca="1" si="18"/>
        <v>0.14964460267798024</v>
      </c>
      <c r="AO217" s="24">
        <v>0.2678079605</v>
      </c>
      <c r="AP217" s="24">
        <v>7.5313089999999995E-4</v>
      </c>
      <c r="AQ217" s="24">
        <v>2.3897199999999999E-5</v>
      </c>
      <c r="AS217" s="28">
        <f ca="1">0.000001*0.0000478181*($AW$4*Crysol!G217+$AW$5*Crysol!I217)-$AW$6</f>
        <v>8.4188051392640798E-4</v>
      </c>
      <c r="AT217" s="3">
        <f t="shared" ca="1" si="19"/>
        <v>13.792370292526824</v>
      </c>
    </row>
    <row r="218" spans="1:46" x14ac:dyDescent="0.25">
      <c r="A218" s="15">
        <v>0.26898860930000001</v>
      </c>
      <c r="B218" s="15">
        <v>1.8446000000000001E-6</v>
      </c>
      <c r="C218" s="15">
        <v>2.3502800000000001E-5</v>
      </c>
      <c r="E218" s="28">
        <f ca="1">0.000001*0.0000478181*($I$4*Crysol!G218+$I$5*Crysol!I218)-$I$6</f>
        <v>7.9874040028731883E-6</v>
      </c>
      <c r="F218" s="3">
        <f t="shared" ca="1" si="15"/>
        <v>6.8311544921395545E-2</v>
      </c>
      <c r="K218" s="18">
        <v>0.26898860930000001</v>
      </c>
      <c r="L218" s="18">
        <v>-5.3489999999999999E-6</v>
      </c>
      <c r="M218" s="18">
        <v>2.3235400000000001E-5</v>
      </c>
      <c r="O218" s="28">
        <f ca="1">0.000001*0.0000478181*($S$4*Crysol!G218+$S$5*Crysol!I218)-$S$6</f>
        <v>2.7925488451768078E-5</v>
      </c>
      <c r="P218" s="3">
        <f t="shared" ca="1" si="16"/>
        <v>2.05079603192089</v>
      </c>
      <c r="U218" s="20">
        <v>0.26898860930000001</v>
      </c>
      <c r="V218" s="20">
        <v>2.208175E-4</v>
      </c>
      <c r="W218" s="20">
        <v>2.3892399999999998E-5</v>
      </c>
      <c r="Y218" s="28">
        <f ca="1">0.000001*0.0000478181*($AC$4*Crysol!G218+$AC$5*Crysol!I218)-$AC$6</f>
        <v>1.6473831440455899E-4</v>
      </c>
      <c r="Z218" s="3">
        <f t="shared" ca="1" si="17"/>
        <v>5.5091404201113185</v>
      </c>
      <c r="AE218" s="22">
        <v>0.26898860930000001</v>
      </c>
      <c r="AF218" s="22">
        <v>4.6002830000000001E-4</v>
      </c>
      <c r="AG218" s="22">
        <v>2.3464300000000002E-5</v>
      </c>
      <c r="AI218" s="28">
        <f ca="1">0.000001*0.0000478181*($AM$4*Crysol!G218+$AM$5*Crysol!I218)-$AM$6</f>
        <v>4.43483178810891E-4</v>
      </c>
      <c r="AJ218" s="3">
        <f t="shared" ca="1" si="18"/>
        <v>0.49719265014562719</v>
      </c>
      <c r="AO218" s="24">
        <v>0.26898860930000001</v>
      </c>
      <c r="AP218" s="24">
        <v>7.7237569999999997E-4</v>
      </c>
      <c r="AQ218" s="24">
        <v>2.35283E-5</v>
      </c>
      <c r="AS218" s="28">
        <f ca="1">0.000001*0.0000478181*($AW$4*Crysol!G218+$AW$5*Crysol!I218)-$AW$6</f>
        <v>8.2542497890791876E-4</v>
      </c>
      <c r="AT218" s="3">
        <f t="shared" ca="1" si="19"/>
        <v>5.0836760952657247</v>
      </c>
    </row>
    <row r="219" spans="1:46" x14ac:dyDescent="0.25">
      <c r="A219" s="15">
        <v>0.27016922830000001</v>
      </c>
      <c r="B219" s="15">
        <v>-1.0718E-5</v>
      </c>
      <c r="C219" s="15">
        <v>2.3810499999999998E-5</v>
      </c>
      <c r="E219" s="28">
        <f ca="1">0.000001*0.0000478181*($I$4*Crysol!G219+$I$5*Crysol!I219)-$I$6</f>
        <v>7.8597214555295564E-6</v>
      </c>
      <c r="F219" s="3">
        <f t="shared" ca="1" si="15"/>
        <v>0.60876246007632917</v>
      </c>
      <c r="K219" s="18">
        <v>0.27016922830000001</v>
      </c>
      <c r="L219" s="18">
        <v>4.5268999999999998E-6</v>
      </c>
      <c r="M219" s="18">
        <v>2.3243200000000001E-5</v>
      </c>
      <c r="O219" s="28">
        <f ca="1">0.000001*0.0000478181*($S$4*Crysol!G219+$S$5*Crysol!I219)-$S$6</f>
        <v>2.7158767720989459E-5</v>
      </c>
      <c r="P219" s="3">
        <f t="shared" ca="1" si="16"/>
        <v>0.94808866382008494</v>
      </c>
      <c r="U219" s="20">
        <v>0.27016922830000001</v>
      </c>
      <c r="V219" s="20">
        <v>2.0422020000000001E-4</v>
      </c>
      <c r="W219" s="20">
        <v>2.4093699999999999E-5</v>
      </c>
      <c r="Y219" s="28">
        <f ca="1">0.000001*0.0000478181*($AC$4*Crysol!G219+$AC$5*Crysol!I219)-$AC$6</f>
        <v>1.6130214070585397E-4</v>
      </c>
      <c r="Z219" s="3">
        <f t="shared" ca="1" si="17"/>
        <v>3.1730225162374128</v>
      </c>
      <c r="AE219" s="22">
        <v>0.27016922830000001</v>
      </c>
      <c r="AF219" s="22">
        <v>4.4591180000000001E-4</v>
      </c>
      <c r="AG219" s="22">
        <v>2.3780900000000001E-5</v>
      </c>
      <c r="AI219" s="28">
        <f ca="1">0.000001*0.0000478181*($AM$4*Crysol!G219+$AM$5*Crysol!I219)-$AM$6</f>
        <v>4.3478602412064276E-4</v>
      </c>
      <c r="AJ219" s="3">
        <f t="shared" ca="1" si="18"/>
        <v>0.21887897230936099</v>
      </c>
      <c r="AO219" s="24">
        <v>0.27016922830000001</v>
      </c>
      <c r="AP219" s="24">
        <v>7.2922419999999996E-4</v>
      </c>
      <c r="AQ219" s="24">
        <v>2.4165E-5</v>
      </c>
      <c r="AS219" s="28">
        <f ca="1">0.000001*0.0000478181*($AW$4*Crysol!G219+$AW$5*Crysol!I219)-$AW$6</f>
        <v>8.0901510456454372E-4</v>
      </c>
      <c r="AT219" s="3">
        <f t="shared" ca="1" si="19"/>
        <v>10.902677808303876</v>
      </c>
    </row>
    <row r="220" spans="1:46" x14ac:dyDescent="0.25">
      <c r="A220" s="15">
        <v>0.2713498473</v>
      </c>
      <c r="B220" s="15">
        <v>4.49833E-5</v>
      </c>
      <c r="C220" s="15">
        <v>2.3092099999999999E-5</v>
      </c>
      <c r="E220" s="28">
        <f ca="1">0.000001*0.0000478181*($I$4*Crysol!G220+$I$5*Crysol!I220)-$I$6</f>
        <v>7.7342310389201757E-6</v>
      </c>
      <c r="F220" s="3">
        <f t="shared" ca="1" si="15"/>
        <v>2.6019801855396554</v>
      </c>
      <c r="K220" s="18">
        <v>0.2713498473</v>
      </c>
      <c r="L220" s="18">
        <v>4.8885799999999999E-5</v>
      </c>
      <c r="M220" s="18">
        <v>2.3357500000000001E-5</v>
      </c>
      <c r="O220" s="28">
        <f ca="1">0.000001*0.0000478181*($S$4*Crysol!G220+$S$5*Crysol!I220)-$S$6</f>
        <v>2.6404826722517101E-5</v>
      </c>
      <c r="P220" s="3">
        <f t="shared" ca="1" si="16"/>
        <v>0.92635511468530063</v>
      </c>
      <c r="U220" s="20">
        <v>0.2713498473</v>
      </c>
      <c r="V220" s="20">
        <v>1.9621069999999999E-4</v>
      </c>
      <c r="W220" s="20">
        <v>2.3356000000000001E-5</v>
      </c>
      <c r="Y220" s="28">
        <f ca="1">0.000001*0.0000478181*($AC$4*Crysol!G220+$AC$5*Crysol!I220)-$AC$6</f>
        <v>1.5792276803047855E-4</v>
      </c>
      <c r="Z220" s="3">
        <f t="shared" ca="1" si="17"/>
        <v>2.6873664195566955</v>
      </c>
      <c r="AE220" s="22">
        <v>0.2713498473</v>
      </c>
      <c r="AF220" s="22">
        <v>4.8322360000000001E-4</v>
      </c>
      <c r="AG220" s="22">
        <v>2.3943399999999998E-5</v>
      </c>
      <c r="AI220" s="28">
        <f ca="1">0.000001*0.0000478181*($AM$4*Crysol!G220+$AM$5*Crysol!I220)-$AM$6</f>
        <v>4.2623231409849653E-4</v>
      </c>
      <c r="AJ220" s="3">
        <f t="shared" ca="1" si="18"/>
        <v>5.6655916633246548</v>
      </c>
      <c r="AO220" s="24">
        <v>0.2713498473</v>
      </c>
      <c r="AP220" s="24">
        <v>7.8548810000000002E-4</v>
      </c>
      <c r="AQ220" s="24">
        <v>2.4142E-5</v>
      </c>
      <c r="AS220" s="28">
        <f ca="1">0.000001*0.0000478181*($AW$4*Crysol!G220+$AW$5*Crysol!I220)-$AW$6</f>
        <v>7.9287563834731496E-4</v>
      </c>
      <c r="AT220" s="3">
        <f t="shared" ca="1" si="19"/>
        <v>9.3638188918299184E-2</v>
      </c>
    </row>
    <row r="221" spans="1:46" x14ac:dyDescent="0.25">
      <c r="A221" s="15">
        <v>0.27253040670000001</v>
      </c>
      <c r="B221" s="15">
        <v>8.0529000000000004E-6</v>
      </c>
      <c r="C221" s="15">
        <v>2.3394400000000001E-5</v>
      </c>
      <c r="E221" s="28">
        <f ca="1">0.000001*0.0000478181*($I$4*Crysol!G221+$I$5*Crysol!I221)-$I$6</f>
        <v>7.6087469573171178E-6</v>
      </c>
      <c r="F221" s="3">
        <f t="shared" ca="1" si="15"/>
        <v>3.6044703773192388E-4</v>
      </c>
      <c r="K221" s="18">
        <v>0.27253040670000001</v>
      </c>
      <c r="L221" s="18">
        <v>1.9806700000000001E-5</v>
      </c>
      <c r="M221" s="18">
        <v>2.3274299999999998E-5</v>
      </c>
      <c r="O221" s="28">
        <f ca="1">0.000001*0.0000478181*($S$4*Crysol!G221+$S$5*Crysol!I221)-$S$6</f>
        <v>2.5650923784488883E-5</v>
      </c>
      <c r="P221" s="3">
        <f t="shared" ca="1" si="16"/>
        <v>6.3052225319878516E-2</v>
      </c>
      <c r="U221" s="20">
        <v>0.27253040670000001</v>
      </c>
      <c r="V221" s="20">
        <v>2.0996869999999999E-4</v>
      </c>
      <c r="W221" s="20">
        <v>2.40678E-5</v>
      </c>
      <c r="Y221" s="28">
        <f ca="1">0.000001*0.0000478181*($AC$4*Crysol!G221+$AC$5*Crysol!I221)-$AC$6</f>
        <v>1.5454356595257063E-4</v>
      </c>
      <c r="Z221" s="3">
        <f t="shared" ca="1" si="17"/>
        <v>5.3032330976881319</v>
      </c>
      <c r="AE221" s="22">
        <v>0.27253040670000001</v>
      </c>
      <c r="AF221" s="22">
        <v>4.2070459999999998E-4</v>
      </c>
      <c r="AG221" s="22">
        <v>2.3598799999999998E-5</v>
      </c>
      <c r="AI221" s="28">
        <f ca="1">0.000001*0.0000478181*($AM$4*Crysol!G221+$AM$5*Crysol!I221)-$AM$6</f>
        <v>4.1767903588467919E-4</v>
      </c>
      <c r="AJ221" s="3">
        <f t="shared" ca="1" si="18"/>
        <v>1.6437390846855388E-2</v>
      </c>
      <c r="AO221" s="24">
        <v>0.27253040670000001</v>
      </c>
      <c r="AP221" s="24">
        <v>7.3292539999999997E-4</v>
      </c>
      <c r="AQ221" s="24">
        <v>2.3745899999999999E-5</v>
      </c>
      <c r="AS221" s="28">
        <f ca="1">0.000001*0.0000478181*($AW$4*Crysol!G221+$AW$5*Crysol!I221)-$AW$6</f>
        <v>7.7673698688250604E-4</v>
      </c>
      <c r="AT221" s="3">
        <f t="shared" ca="1" si="19"/>
        <v>3.4040873732194648</v>
      </c>
    </row>
    <row r="222" spans="1:46" x14ac:dyDescent="0.25">
      <c r="A222" s="15">
        <v>0.27371096610000001</v>
      </c>
      <c r="B222" s="15">
        <v>1.4111700000000001E-5</v>
      </c>
      <c r="C222" s="15">
        <v>2.32177E-5</v>
      </c>
      <c r="E222" s="28">
        <f ca="1">0.000001*0.0000478181*($I$4*Crysol!G222+$I$5*Crysol!I222)-$I$6</f>
        <v>7.4832628757140599E-6</v>
      </c>
      <c r="F222" s="3">
        <f t="shared" ca="1" si="15"/>
        <v>8.1504932381587139E-2</v>
      </c>
      <c r="K222" s="18">
        <v>0.27371096610000001</v>
      </c>
      <c r="L222" s="18">
        <v>5.9521200000000002E-5</v>
      </c>
      <c r="M222" s="18">
        <v>2.3377799999999998E-5</v>
      </c>
      <c r="O222" s="28">
        <f ca="1">0.000001*0.0000478181*($S$4*Crysol!G222+$S$5*Crysol!I222)-$S$6</f>
        <v>2.4897020846460672E-5</v>
      </c>
      <c r="P222" s="3">
        <f t="shared" ca="1" si="16"/>
        <v>2.1935709940405208</v>
      </c>
      <c r="U222" s="20">
        <v>0.27371096610000001</v>
      </c>
      <c r="V222" s="20">
        <v>2.1674239999999999E-4</v>
      </c>
      <c r="W222" s="20">
        <v>2.41031E-5</v>
      </c>
      <c r="Y222" s="28">
        <f ca="1">0.000001*0.0000478181*($AC$4*Crysol!G222+$AC$5*Crysol!I222)-$AC$6</f>
        <v>1.5116436387466276E-4</v>
      </c>
      <c r="Z222" s="3">
        <f t="shared" ca="1" si="17"/>
        <v>7.4023737336408511</v>
      </c>
      <c r="AE222" s="22">
        <v>0.27371096610000001</v>
      </c>
      <c r="AF222" s="22">
        <v>4.6129839999999999E-4</v>
      </c>
      <c r="AG222" s="22">
        <v>2.4042000000000001E-5</v>
      </c>
      <c r="AI222" s="28">
        <f ca="1">0.000001*0.0000478181*($AM$4*Crysol!G222+$AM$5*Crysol!I222)-$AM$6</f>
        <v>4.0912575767086164E-4</v>
      </c>
      <c r="AJ222" s="3">
        <f t="shared" ca="1" si="18"/>
        <v>4.7091712004965274</v>
      </c>
      <c r="AO222" s="24">
        <v>0.27371096610000001</v>
      </c>
      <c r="AP222" s="24">
        <v>7.7953270000000001E-4</v>
      </c>
      <c r="AQ222" s="24">
        <v>2.3670900000000001E-5</v>
      </c>
      <c r="AS222" s="28">
        <f ca="1">0.000001*0.0000478181*($AW$4*Crysol!G222+$AW$5*Crysol!I222)-$AW$6</f>
        <v>7.605983354176969E-4</v>
      </c>
      <c r="AT222" s="3">
        <f t="shared" ca="1" si="19"/>
        <v>0.63984079887394563</v>
      </c>
    </row>
    <row r="223" spans="1:46" x14ac:dyDescent="0.25">
      <c r="A223" s="15">
        <v>0.27489149569999999</v>
      </c>
      <c r="B223" s="15">
        <v>3.5934000000000002E-6</v>
      </c>
      <c r="C223" s="15">
        <v>2.3333099999999999E-5</v>
      </c>
      <c r="E223" s="28">
        <f ca="1">0.000001*0.0000478181*($I$4*Crysol!G223+$I$5*Crysol!I223)-$I$6</f>
        <v>7.3577819616141694E-6</v>
      </c>
      <c r="F223" s="3">
        <f t="shared" ca="1" si="15"/>
        <v>2.6028100962750173E-2</v>
      </c>
      <c r="K223" s="18">
        <v>0.27489149569999999</v>
      </c>
      <c r="L223" s="18">
        <v>5.3569999999999997E-6</v>
      </c>
      <c r="M223" s="18">
        <v>2.34419E-5</v>
      </c>
      <c r="O223" s="28">
        <f ca="1">0.000001*0.0000478181*($S$4*Crysol!G223+$S$5*Crysol!I223)-$S$6</f>
        <v>2.4143136938654568E-5</v>
      </c>
      <c r="P223" s="3">
        <f t="shared" ca="1" si="16"/>
        <v>0.64222816772050839</v>
      </c>
      <c r="U223" s="20">
        <v>0.27489149569999999</v>
      </c>
      <c r="V223" s="20">
        <v>2.0855599999999999E-4</v>
      </c>
      <c r="W223" s="20">
        <v>2.3952999999999999E-5</v>
      </c>
      <c r="Y223" s="28">
        <f ca="1">0.000001*0.0000478181*($AC$4*Crysol!G223+$AC$5*Crysol!I223)-$AC$6</f>
        <v>1.4778524709548868E-4</v>
      </c>
      <c r="Z223" s="3">
        <f t="shared" ca="1" si="17"/>
        <v>6.4367909550425804</v>
      </c>
      <c r="AE223" s="22">
        <v>0.27489149569999999</v>
      </c>
      <c r="AF223" s="22">
        <v>4.1936270000000002E-4</v>
      </c>
      <c r="AG223" s="22">
        <v>2.32749E-5</v>
      </c>
      <c r="AI223" s="28">
        <f ca="1">0.000001*0.0000478181*($AM$4*Crysol!G223+$AM$5*Crysol!I223)-$AM$6</f>
        <v>4.0057269536120907E-4</v>
      </c>
      <c r="AJ223" s="3">
        <f t="shared" ca="1" si="18"/>
        <v>0.65174562897070076</v>
      </c>
      <c r="AO223" s="24">
        <v>0.27489149569999999</v>
      </c>
      <c r="AP223" s="24">
        <v>7.5742780000000003E-4</v>
      </c>
      <c r="AQ223" s="24">
        <v>2.3750599999999999E-5</v>
      </c>
      <c r="AS223" s="28">
        <f ca="1">0.000001*0.0000478181*($AW$4*Crysol!G223+$AW$5*Crysol!I223)-$AW$6</f>
        <v>7.4446009132909832E-4</v>
      </c>
      <c r="AT223" s="3">
        <f t="shared" ca="1" si="19"/>
        <v>0.29811053192846454</v>
      </c>
    </row>
    <row r="224" spans="1:46" x14ac:dyDescent="0.25">
      <c r="A224" s="15">
        <v>0.2760719955</v>
      </c>
      <c r="B224" s="15">
        <v>2.3023E-6</v>
      </c>
      <c r="C224" s="15">
        <v>2.3482600000000001E-5</v>
      </c>
      <c r="E224" s="28">
        <f ca="1">0.000001*0.0000478181*($I$4*Crysol!G224+$I$5*Crysol!I224)-$I$6</f>
        <v>7.232304215017431E-6</v>
      </c>
      <c r="F224" s="3">
        <f t="shared" ca="1" si="15"/>
        <v>4.4076004657759307E-2</v>
      </c>
      <c r="K224" s="18">
        <v>0.2760719955</v>
      </c>
      <c r="L224" s="18">
        <v>-4.3679999999999999E-7</v>
      </c>
      <c r="M224" s="18">
        <v>2.4085599999999999E-5</v>
      </c>
      <c r="O224" s="28">
        <f ca="1">0.000001*0.0000478181*($S$4*Crysol!G224+$S$5*Crysol!I224)-$S$6</f>
        <v>2.3389272061070482E-5</v>
      </c>
      <c r="P224" s="3">
        <f t="shared" ca="1" si="16"/>
        <v>0.97856564071531116</v>
      </c>
      <c r="U224" s="20">
        <v>0.2760719955</v>
      </c>
      <c r="V224" s="20">
        <v>2.1230239999999999E-4</v>
      </c>
      <c r="W224" s="20">
        <v>2.4335799999999998E-5</v>
      </c>
      <c r="Y224" s="28">
        <f ca="1">0.000001*0.0000478181*($AC$4*Crysol!G224+$AC$5*Crysol!I224)-$AC$6</f>
        <v>1.4440621561504819E-4</v>
      </c>
      <c r="Z224" s="3">
        <f t="shared" ca="1" si="17"/>
        <v>7.7839400433940531</v>
      </c>
      <c r="AE224" s="22">
        <v>0.2760719955</v>
      </c>
      <c r="AF224" s="22">
        <v>4.2637110000000002E-4</v>
      </c>
      <c r="AG224" s="22">
        <v>2.3640699999999999E-5</v>
      </c>
      <c r="AI224" s="28">
        <f ca="1">0.000001*0.0000478181*($AM$4*Crysol!G224+$AM$5*Crysol!I224)-$AM$6</f>
        <v>3.9201984895572019E-4</v>
      </c>
      <c r="AJ224" s="3">
        <f t="shared" ca="1" si="18"/>
        <v>2.1113705178529352</v>
      </c>
      <c r="AO224" s="24">
        <v>0.2760719955</v>
      </c>
      <c r="AP224" s="24">
        <v>7.2936460000000002E-4</v>
      </c>
      <c r="AQ224" s="24">
        <v>2.3424100000000002E-5</v>
      </c>
      <c r="AS224" s="28">
        <f ca="1">0.000001*0.0000478181*($AW$4*Crysol!G224+$AW$5*Crysol!I224)-$AW$6</f>
        <v>7.2832225461670825E-4</v>
      </c>
      <c r="AT224" s="3">
        <f t="shared" ca="1" si="19"/>
        <v>1.9801471612246975E-3</v>
      </c>
    </row>
    <row r="225" spans="1:46" x14ac:dyDescent="0.25">
      <c r="A225" s="15">
        <v>0.27725246549999999</v>
      </c>
      <c r="B225" s="15">
        <v>3.0994300000000002E-5</v>
      </c>
      <c r="C225" s="15">
        <v>2.30308E-5</v>
      </c>
      <c r="E225" s="28">
        <f ca="1">0.000001*0.0000478181*($I$4*Crysol!G225+$I$5*Crysol!I225)-$I$6</f>
        <v>7.10682963592386E-6</v>
      </c>
      <c r="F225" s="3">
        <f t="shared" ca="1" si="15"/>
        <v>1.0757770490479868</v>
      </c>
      <c r="K225" s="18">
        <v>0.27725246549999999</v>
      </c>
      <c r="L225" s="18">
        <v>3.34193E-5</v>
      </c>
      <c r="M225" s="18">
        <v>2.4025000000000001E-5</v>
      </c>
      <c r="O225" s="28">
        <f ca="1">0.000001*0.0000478181*($S$4*Crysol!G225+$S$5*Crysol!I225)-$S$6</f>
        <v>2.2635426213708504E-5</v>
      </c>
      <c r="P225" s="3">
        <f t="shared" ca="1" si="16"/>
        <v>0.20147575869077564</v>
      </c>
      <c r="U225" s="20">
        <v>0.27725246549999999</v>
      </c>
      <c r="V225" s="20">
        <v>1.3877170000000001E-4</v>
      </c>
      <c r="W225" s="20">
        <v>2.4234099999999999E-5</v>
      </c>
      <c r="Y225" s="28">
        <f ca="1">0.000001*0.0000478181*($AC$4*Crysol!G225+$AC$5*Crysol!I225)-$AC$6</f>
        <v>1.4102726943334155E-4</v>
      </c>
      <c r="Z225" s="3">
        <f t="shared" ca="1" si="17"/>
        <v>8.6628064223670115E-3</v>
      </c>
      <c r="AE225" s="22">
        <v>0.27725246549999999</v>
      </c>
      <c r="AF225" s="22">
        <v>3.8440190000000002E-4</v>
      </c>
      <c r="AG225" s="22">
        <v>2.3240599999999999E-5</v>
      </c>
      <c r="AI225" s="28">
        <f ca="1">0.000001*0.0000478181*($AM$4*Crysol!G225+$AM$5*Crysol!I225)-$AM$6</f>
        <v>3.8346721845439614E-4</v>
      </c>
      <c r="AJ225" s="3">
        <f t="shared" ca="1" si="18"/>
        <v>1.6174567031544489E-3</v>
      </c>
      <c r="AO225" s="24">
        <v>0.27725246549999999</v>
      </c>
      <c r="AP225" s="24">
        <v>7.2420700000000004E-4</v>
      </c>
      <c r="AQ225" s="24">
        <v>2.4008200000000002E-5</v>
      </c>
      <c r="AS225" s="28">
        <f ca="1">0.000001*0.0000478181*($AW$4*Crysol!G225+$AW$5*Crysol!I225)-$AW$6</f>
        <v>7.1218482528052831E-4</v>
      </c>
      <c r="AT225" s="3">
        <f t="shared" ca="1" si="19"/>
        <v>0.25075342287777852</v>
      </c>
    </row>
    <row r="226" spans="1:46" x14ac:dyDescent="0.25">
      <c r="A226" s="15">
        <v>0.27843293549999998</v>
      </c>
      <c r="B226" s="15">
        <v>1.0114499999999999E-5</v>
      </c>
      <c r="C226" s="15">
        <v>2.3489000000000002E-5</v>
      </c>
      <c r="E226" s="28">
        <f ca="1">0.000001*0.0000478181*($I$4*Crysol!G226+$I$5*Crysol!I226)-$I$6</f>
        <v>6.9813550568302882E-6</v>
      </c>
      <c r="F226" s="3">
        <f t="shared" ca="1" si="15"/>
        <v>1.7792292797498978E-2</v>
      </c>
      <c r="K226" s="18">
        <v>0.27843293549999998</v>
      </c>
      <c r="L226" s="18">
        <v>1.5796900000000001E-5</v>
      </c>
      <c r="M226" s="18">
        <v>2.3598400000000001E-5</v>
      </c>
      <c r="O226" s="28">
        <f ca="1">0.000001*0.0000478181*($S$4*Crysol!G226+$S$5*Crysol!I226)-$S$6</f>
        <v>2.1881580366346526E-5</v>
      </c>
      <c r="P226" s="3">
        <f t="shared" ca="1" si="16"/>
        <v>6.6482971460088941E-2</v>
      </c>
      <c r="U226" s="20">
        <v>0.27843293549999998</v>
      </c>
      <c r="V226" s="20">
        <v>1.4504740000000001E-4</v>
      </c>
      <c r="W226" s="20">
        <v>2.3943200000000001E-5</v>
      </c>
      <c r="Y226" s="28">
        <f ca="1">0.000001*0.0000478181*($AC$4*Crysol!G226+$AC$5*Crysol!I226)-$AC$6</f>
        <v>1.3764832325163489E-4</v>
      </c>
      <c r="Z226" s="3">
        <f t="shared" ca="1" si="17"/>
        <v>9.549720871723863E-2</v>
      </c>
      <c r="AE226" s="22">
        <v>0.27843293549999998</v>
      </c>
      <c r="AF226" s="22">
        <v>4.184352E-4</v>
      </c>
      <c r="AG226" s="22">
        <v>2.4082799999999999E-5</v>
      </c>
      <c r="AI226" s="28">
        <f ca="1">0.000001*0.0000478181*($AM$4*Crysol!G226+$AM$5*Crysol!I226)-$AM$6</f>
        <v>3.7491458795307198E-4</v>
      </c>
      <c r="AJ226" s="3">
        <f t="shared" ca="1" si="18"/>
        <v>3.2656980788043404</v>
      </c>
      <c r="AO226" s="24">
        <v>0.27843293549999998</v>
      </c>
      <c r="AP226" s="24">
        <v>7.7263959999999997E-4</v>
      </c>
      <c r="AQ226" s="24">
        <v>2.4407399999999999E-5</v>
      </c>
      <c r="AS226" s="28">
        <f ca="1">0.000001*0.0000478181*($AW$4*Crysol!G226+$AW$5*Crysol!I226)-$AW$6</f>
        <v>6.9604739594434858E-4</v>
      </c>
      <c r="AT226" s="3">
        <f t="shared" ca="1" si="19"/>
        <v>9.8475024401574149</v>
      </c>
    </row>
    <row r="227" spans="1:46" x14ac:dyDescent="0.25">
      <c r="A227" s="15">
        <v>0.2796133757</v>
      </c>
      <c r="B227" s="15">
        <v>-9.6152999999999992E-6</v>
      </c>
      <c r="C227" s="15">
        <v>2.37431E-5</v>
      </c>
      <c r="E227" s="28">
        <f ca="1">0.000001*0.0000478181*($I$4*Crysol!G227+$I$5*Crysol!I227)-$I$6</f>
        <v>6.8558836452398752E-6</v>
      </c>
      <c r="F227" s="3">
        <f t="shared" ca="1" si="15"/>
        <v>0.48125446899041135</v>
      </c>
      <c r="K227" s="18">
        <v>0.2796133757</v>
      </c>
      <c r="L227" s="18">
        <v>2.1282300000000001E-5</v>
      </c>
      <c r="M227" s="18">
        <v>2.3768799999999998E-5</v>
      </c>
      <c r="O227" s="28">
        <f ca="1">0.000001*0.0000478181*($S$4*Crysol!G227+$S$5*Crysol!I227)-$S$6</f>
        <v>2.1127753549206594E-5</v>
      </c>
      <c r="P227" s="3">
        <f t="shared" ca="1" si="16"/>
        <v>4.2276941299760481E-5</v>
      </c>
      <c r="U227" s="20">
        <v>0.2796133757</v>
      </c>
      <c r="V227" s="20">
        <v>1.728527E-4</v>
      </c>
      <c r="W227" s="20">
        <v>2.4498499999999999E-5</v>
      </c>
      <c r="Y227" s="28">
        <f ca="1">0.000001*0.0000478181*($AC$4*Crysol!G227+$AC$5*Crysol!I227)-$AC$6</f>
        <v>1.342694623686619E-4</v>
      </c>
      <c r="Z227" s="3">
        <f t="shared" ca="1" si="17"/>
        <v>2.4803807222299579</v>
      </c>
      <c r="AE227" s="22">
        <v>0.2796133757</v>
      </c>
      <c r="AF227" s="22">
        <v>4.1803309999999998E-4</v>
      </c>
      <c r="AG227" s="22">
        <v>2.34975E-5</v>
      </c>
      <c r="AI227" s="28">
        <f ca="1">0.000001*0.0000478181*($AM$4*Crysol!G227+$AM$5*Crysol!I227)-$AM$6</f>
        <v>3.6636217335591205E-4</v>
      </c>
      <c r="AJ227" s="3">
        <f t="shared" ca="1" si="18"/>
        <v>4.8355868021467643</v>
      </c>
      <c r="AO227" s="24">
        <v>0.2796133757</v>
      </c>
      <c r="AP227" s="24">
        <v>7.3079790000000003E-4</v>
      </c>
      <c r="AQ227" s="24">
        <v>2.4522799999999998E-5</v>
      </c>
      <c r="AS227" s="28">
        <f ca="1">0.000001*0.0000478181*($AW$4*Crysol!G227+$AW$5*Crysol!I227)-$AW$6</f>
        <v>6.799103739843778E-4</v>
      </c>
      <c r="AT227" s="3">
        <f t="shared" ca="1" si="19"/>
        <v>4.3060846443164644</v>
      </c>
    </row>
    <row r="228" spans="1:46" x14ac:dyDescent="0.25">
      <c r="A228" s="15">
        <v>0.28079378599999999</v>
      </c>
      <c r="B228" s="15">
        <v>3.6962799999999998E-5</v>
      </c>
      <c r="C228" s="15">
        <v>2.3682000000000001E-5</v>
      </c>
      <c r="E228" s="28">
        <f ca="1">0.000001*0.0000478181*($I$4*Crysol!G228+$I$5*Crysol!I228)-$I$6</f>
        <v>6.7504191307185181E-6</v>
      </c>
      <c r="F228" s="3">
        <f t="shared" ca="1" si="15"/>
        <v>1.6275455363588334</v>
      </c>
      <c r="K228" s="18">
        <v>0.28079378599999999</v>
      </c>
      <c r="L228" s="18">
        <v>2.3692500000000001E-5</v>
      </c>
      <c r="M228" s="18">
        <v>2.3096400000000001E-5</v>
      </c>
      <c r="O228" s="28">
        <f ca="1">0.000001*0.0000478181*($S$4*Crysol!G228+$S$5*Crysol!I228)-$S$6</f>
        <v>2.0494089268693119E-5</v>
      </c>
      <c r="P228" s="3">
        <f t="shared" ca="1" si="16"/>
        <v>1.9176965331383342E-2</v>
      </c>
      <c r="U228" s="20">
        <v>0.28079378599999999</v>
      </c>
      <c r="V228" s="20">
        <v>2.0398789999999999E-4</v>
      </c>
      <c r="W228" s="20">
        <v>2.4019099999999998E-5</v>
      </c>
      <c r="Y228" s="28">
        <f ca="1">0.000001*0.0000478181*($AC$4*Crysol!G228+$AC$5*Crysol!I228)-$AC$6</f>
        <v>1.3142915642500044E-4</v>
      </c>
      <c r="Z228" s="3">
        <f t="shared" ca="1" si="17"/>
        <v>9.1256970503147041</v>
      </c>
      <c r="AE228" s="22">
        <v>0.28079378599999999</v>
      </c>
      <c r="AF228" s="22">
        <v>4.7524410000000003E-4</v>
      </c>
      <c r="AG228" s="22">
        <v>2.3563299999999999E-5</v>
      </c>
      <c r="AI228" s="28">
        <f ca="1">0.000001*0.0000478181*($AM$4*Crysol!G228+$AM$5*Crysol!I228)-$AM$6</f>
        <v>3.5917289193362228E-4</v>
      </c>
      <c r="AJ228" s="3">
        <f t="shared" ca="1" si="18"/>
        <v>24.264803798655109</v>
      </c>
      <c r="AO228" s="24">
        <v>0.28079378599999999</v>
      </c>
      <c r="AP228" s="24">
        <v>7.233443E-4</v>
      </c>
      <c r="AQ228" s="24">
        <v>2.3885900000000001E-5</v>
      </c>
      <c r="AS228" s="28">
        <f ca="1">0.000001*0.0000478181*($AW$4*Crysol!G228+$AW$5*Crysol!I228)-$AW$6</f>
        <v>6.6634533944530188E-4</v>
      </c>
      <c r="AT228" s="3">
        <f t="shared" ca="1" si="19"/>
        <v>5.6944351597737466</v>
      </c>
    </row>
    <row r="229" spans="1:46" x14ac:dyDescent="0.25">
      <c r="A229" s="15">
        <v>0.28197416660000002</v>
      </c>
      <c r="B229" s="15">
        <v>9.8137000000000006E-6</v>
      </c>
      <c r="C229" s="15">
        <v>2.3750599999999999E-5</v>
      </c>
      <c r="E229" s="28">
        <f ca="1">0.000001*0.0000478181*($I$4*Crysol!G229+$I$5*Crysol!I229)-$I$6</f>
        <v>6.6547001088150566E-6</v>
      </c>
      <c r="F229" s="3">
        <f t="shared" ca="1" si="15"/>
        <v>1.7690905024433583E-2</v>
      </c>
      <c r="K229" s="18">
        <v>0.28197416660000002</v>
      </c>
      <c r="L229" s="18">
        <v>4.2007800000000001E-5</v>
      </c>
      <c r="M229" s="18">
        <v>2.3717700000000002E-5</v>
      </c>
      <c r="O229" s="28">
        <f ca="1">0.000001*0.0000478181*($S$4*Crysol!G229+$S$5*Crysol!I229)-$S$6</f>
        <v>1.9918956961968488E-5</v>
      </c>
      <c r="P229" s="3">
        <f t="shared" ca="1" si="16"/>
        <v>0.86736280684187939</v>
      </c>
      <c r="U229" s="20">
        <v>0.28197416660000002</v>
      </c>
      <c r="V229" s="20">
        <v>2.3038600000000001E-4</v>
      </c>
      <c r="W229" s="20">
        <v>2.4182500000000001E-5</v>
      </c>
      <c r="Y229" s="28">
        <f ca="1">0.000001*0.0000478181*($AC$4*Crysol!G229+$AC$5*Crysol!I229)-$AC$6</f>
        <v>1.2885118419141055E-4</v>
      </c>
      <c r="Z229" s="3">
        <f t="shared" ca="1" si="17"/>
        <v>17.628995939425028</v>
      </c>
      <c r="AE229" s="22">
        <v>0.28197416660000002</v>
      </c>
      <c r="AF229" s="22">
        <v>4.2086130000000002E-4</v>
      </c>
      <c r="AG229" s="22">
        <v>2.3892000000000001E-5</v>
      </c>
      <c r="AI229" s="28">
        <f ca="1">0.000001*0.0000478181*($AM$4*Crysol!G229+$AM$5*Crysol!I229)-$AM$6</f>
        <v>3.526476017931214E-4</v>
      </c>
      <c r="AJ229" s="3">
        <f t="shared" ca="1" si="18"/>
        <v>8.1515121226835188</v>
      </c>
      <c r="AO229" s="24">
        <v>0.28197416660000002</v>
      </c>
      <c r="AP229" s="24">
        <v>7.1015049999999995E-4</v>
      </c>
      <c r="AQ229" s="24">
        <v>2.4913400000000001E-5</v>
      </c>
      <c r="AS229" s="28">
        <f ca="1">0.000001*0.0000478181*($AW$4*Crysol!G229+$AW$5*Crysol!I229)-$AW$6</f>
        <v>6.5403313717418417E-4</v>
      </c>
      <c r="AT229" s="3">
        <f t="shared" ca="1" si="19"/>
        <v>5.0737434702509718</v>
      </c>
    </row>
    <row r="230" spans="1:46" x14ac:dyDescent="0.25">
      <c r="A230" s="15">
        <v>0.2831545472</v>
      </c>
      <c r="B230" s="15">
        <v>3.5175000000000001E-5</v>
      </c>
      <c r="C230" s="15">
        <v>2.4912299999999999E-5</v>
      </c>
      <c r="E230" s="28">
        <f ca="1">0.000001*0.0000478181*($I$4*Crysol!G230+$I$5*Crysol!I230)-$I$6</f>
        <v>6.5589810869115934E-6</v>
      </c>
      <c r="F230" s="3">
        <f t="shared" ca="1" si="15"/>
        <v>1.3194434395109715</v>
      </c>
      <c r="K230" s="18">
        <v>0.2831545472</v>
      </c>
      <c r="L230" s="18">
        <v>7.65792E-5</v>
      </c>
      <c r="M230" s="18">
        <v>2.4303799999999999E-5</v>
      </c>
      <c r="O230" s="28">
        <f ca="1">0.000001*0.0000478181*($S$4*Crysol!G230+$S$5*Crysol!I230)-$S$6</f>
        <v>1.9343824655243849E-5</v>
      </c>
      <c r="P230" s="3">
        <f t="shared" ca="1" si="16"/>
        <v>5.5460107258545852</v>
      </c>
      <c r="U230" s="20">
        <v>0.2831545472</v>
      </c>
      <c r="V230" s="20">
        <v>2.231844E-4</v>
      </c>
      <c r="W230" s="20">
        <v>2.5303499999999999E-5</v>
      </c>
      <c r="Y230" s="28">
        <f ca="1">0.000001*0.0000478181*($AC$4*Crysol!G230+$AC$5*Crysol!I230)-$AC$6</f>
        <v>1.262732119578207E-4</v>
      </c>
      <c r="Z230" s="3">
        <f t="shared" ca="1" si="17"/>
        <v>14.668531598854797</v>
      </c>
      <c r="AE230" s="22">
        <v>0.2831545472</v>
      </c>
      <c r="AF230" s="22">
        <v>4.6646460000000003E-4</v>
      </c>
      <c r="AG230" s="22">
        <v>2.4493499999999999E-5</v>
      </c>
      <c r="AI230" s="28">
        <f ca="1">0.000001*0.0000478181*($AM$4*Crysol!G230+$AM$5*Crysol!I230)-$AM$6</f>
        <v>3.4612231165262041E-4</v>
      </c>
      <c r="AJ230" s="3">
        <f t="shared" ca="1" si="18"/>
        <v>24.139864875864276</v>
      </c>
      <c r="AO230" s="24">
        <v>0.2831545472</v>
      </c>
      <c r="AP230" s="24">
        <v>8.0053899999999996E-4</v>
      </c>
      <c r="AQ230" s="24">
        <v>2.5469E-5</v>
      </c>
      <c r="AS230" s="28">
        <f ca="1">0.000001*0.0000478181*($AW$4*Crysol!G230+$AW$5*Crysol!I230)-$AW$6</f>
        <v>6.4172093490306656E-4</v>
      </c>
      <c r="AT230" s="3">
        <f t="shared" ca="1" si="19"/>
        <v>38.884454834704108</v>
      </c>
    </row>
    <row r="231" spans="1:46" x14ac:dyDescent="0.25">
      <c r="A231" s="15">
        <v>0.28433486819999998</v>
      </c>
      <c r="B231" s="15">
        <v>3.4630800000000001E-5</v>
      </c>
      <c r="C231" s="15">
        <v>2.5802399999999999E-5</v>
      </c>
      <c r="E231" s="28">
        <f ca="1">0.000001*0.0000478181*($I$4*Crysol!G231+$I$5*Crysol!I231)-$I$6</f>
        <v>6.4632668980710496E-6</v>
      </c>
      <c r="F231" s="3">
        <f t="shared" ca="1" si="15"/>
        <v>1.1917287580291318</v>
      </c>
      <c r="K231" s="18">
        <v>0.28433486819999998</v>
      </c>
      <c r="L231" s="18">
        <v>5.7552800000000002E-5</v>
      </c>
      <c r="M231" s="18">
        <v>2.5474799999999999E-5</v>
      </c>
      <c r="O231" s="28">
        <f ca="1">0.000001*0.0000478181*($S$4*Crysol!G231+$S$5*Crysol!I231)-$S$6</f>
        <v>1.8768721388208199E-5</v>
      </c>
      <c r="P231" s="3">
        <f t="shared" ca="1" si="16"/>
        <v>2.3178503392448513</v>
      </c>
      <c r="U231" s="20">
        <v>0.28433486819999998</v>
      </c>
      <c r="V231" s="20">
        <v>1.90867E-4</v>
      </c>
      <c r="W231" s="20">
        <v>2.6139399999999999E-5</v>
      </c>
      <c r="Y231" s="28">
        <f ca="1">0.000001*0.0000478181*($AC$4*Crysol!G231+$AC$5*Crysol!I231)-$AC$6</f>
        <v>1.2369536989169139E-4</v>
      </c>
      <c r="Z231" s="3">
        <f t="shared" ca="1" si="17"/>
        <v>6.6035967687579209</v>
      </c>
      <c r="AE231" s="22">
        <v>0.28433486819999998</v>
      </c>
      <c r="AF231" s="22">
        <v>4.1204259999999998E-4</v>
      </c>
      <c r="AG231" s="22">
        <v>2.71459E-5</v>
      </c>
      <c r="AI231" s="28">
        <f ca="1">0.000001*0.0000478181*($AM$4*Crysol!G231+$AM$5*Crysol!I231)-$AM$6</f>
        <v>3.3959735098830084E-4</v>
      </c>
      <c r="AJ231" s="3">
        <f t="shared" ca="1" si="18"/>
        <v>7.1221534950789112</v>
      </c>
      <c r="AO231" s="24">
        <v>0.28433486819999998</v>
      </c>
      <c r="AP231" s="24">
        <v>7.3416300000000002E-4</v>
      </c>
      <c r="AQ231" s="24">
        <v>2.61508E-5</v>
      </c>
      <c r="AS231" s="28">
        <f ca="1">0.000001*0.0000478181*($AW$4*Crysol!G231+$AW$5*Crysol!I231)-$AW$6</f>
        <v>6.2940935430198959E-4</v>
      </c>
      <c r="AT231" s="3">
        <f t="shared" ca="1" si="19"/>
        <v>16.046057141617915</v>
      </c>
    </row>
    <row r="232" spans="1:46" x14ac:dyDescent="0.25">
      <c r="A232" s="15">
        <v>0.28551518920000002</v>
      </c>
      <c r="B232" s="15">
        <v>-5.3470700000000003E-5</v>
      </c>
      <c r="C232" s="15">
        <v>2.60979E-5</v>
      </c>
      <c r="E232" s="28">
        <f ca="1">0.000001*0.0000478181*($I$4*Crysol!G232+$I$5*Crysol!I232)-$I$6</f>
        <v>6.3675527092304998E-6</v>
      </c>
      <c r="F232" s="3">
        <f t="shared" ca="1" si="15"/>
        <v>5.2571053683891593</v>
      </c>
      <c r="K232" s="18">
        <v>0.28551518920000002</v>
      </c>
      <c r="L232" s="18">
        <v>-7.3030999999999996E-6</v>
      </c>
      <c r="M232" s="18">
        <v>2.6320900000000001E-5</v>
      </c>
      <c r="O232" s="28">
        <f ca="1">0.000001*0.0000478181*($S$4*Crysol!G232+$S$5*Crysol!I232)-$S$6</f>
        <v>1.8193618121172495E-5</v>
      </c>
      <c r="P232" s="3">
        <f t="shared" ca="1" si="16"/>
        <v>0.93835483246285434</v>
      </c>
      <c r="U232" s="20">
        <v>0.28551518920000002</v>
      </c>
      <c r="V232" s="20">
        <v>1.7135769999999999E-4</v>
      </c>
      <c r="W232" s="20">
        <v>2.7109000000000001E-5</v>
      </c>
      <c r="Y232" s="28">
        <f ca="1">0.000001*0.0000478181*($AC$4*Crysol!G232+$AC$5*Crysol!I232)-$AC$6</f>
        <v>1.2111752782556184E-4</v>
      </c>
      <c r="Z232" s="3">
        <f t="shared" ca="1" si="17"/>
        <v>3.4345927037952491</v>
      </c>
      <c r="AE232" s="22">
        <v>0.28551518920000002</v>
      </c>
      <c r="AF232" s="22">
        <v>3.9614080000000001E-4</v>
      </c>
      <c r="AG232" s="22">
        <v>2.66512E-5</v>
      </c>
      <c r="AI232" s="28">
        <f ca="1">0.000001*0.0000478181*($AM$4*Crysol!G232+$AM$5*Crysol!I232)-$AM$6</f>
        <v>3.3307239032398072E-4</v>
      </c>
      <c r="AJ232" s="3">
        <f t="shared" ca="1" si="18"/>
        <v>5.6000283195573841</v>
      </c>
      <c r="AO232" s="24">
        <v>0.28551518920000002</v>
      </c>
      <c r="AP232" s="24">
        <v>7.0772559999999997E-4</v>
      </c>
      <c r="AQ232" s="24">
        <v>2.6403000000000001E-5</v>
      </c>
      <c r="AS232" s="28">
        <f ca="1">0.000001*0.0000478181*($AW$4*Crysol!G232+$AW$5*Crysol!I232)-$AW$6</f>
        <v>6.1709777370091187E-4</v>
      </c>
      <c r="AT232" s="3">
        <f t="shared" ca="1" si="19"/>
        <v>11.781933734155173</v>
      </c>
    </row>
    <row r="233" spans="1:46" x14ac:dyDescent="0.25">
      <c r="A233" s="15">
        <v>0.28669548030000003</v>
      </c>
      <c r="B233" s="15">
        <v>6.9646000000000002E-6</v>
      </c>
      <c r="C233" s="15">
        <v>2.64691E-5</v>
      </c>
      <c r="E233" s="28">
        <f ca="1">0.000001*0.0000478181*($I$4*Crysol!G233+$I$5*Crysol!I233)-$I$6</f>
        <v>6.2718409450305792E-6</v>
      </c>
      <c r="F233" s="3">
        <f t="shared" ca="1" si="15"/>
        <v>6.849929043553051E-4</v>
      </c>
      <c r="K233" s="18">
        <v>0.28669548030000003</v>
      </c>
      <c r="L233" s="18">
        <v>2.59883E-5</v>
      </c>
      <c r="M233" s="18">
        <v>2.7105900000000001E-5</v>
      </c>
      <c r="O233" s="28">
        <f ca="1">0.000001*0.0000478181*($S$4*Crysol!G233+$S$5*Crysol!I233)-$S$6</f>
        <v>1.7618529422705623E-5</v>
      </c>
      <c r="P233" s="3">
        <f t="shared" ca="1" si="16"/>
        <v>9.5345333896186393E-2</v>
      </c>
      <c r="U233" s="20">
        <v>0.28669548030000003</v>
      </c>
      <c r="V233" s="20">
        <v>1.6029999999999999E-4</v>
      </c>
      <c r="W233" s="20">
        <v>2.8376200000000001E-5</v>
      </c>
      <c r="Y233" s="28">
        <f ca="1">0.000001*0.0000478181*($AC$4*Crysol!G233+$AC$5*Crysol!I233)-$AC$6</f>
        <v>1.1853975106156447E-4</v>
      </c>
      <c r="Z233" s="3">
        <f t="shared" ca="1" si="17"/>
        <v>2.1657966861714737</v>
      </c>
      <c r="AE233" s="22">
        <v>0.28669548030000003</v>
      </c>
      <c r="AF233" s="22">
        <v>3.8908239999999999E-4</v>
      </c>
      <c r="AG233" s="22">
        <v>2.6914400000000001E-5</v>
      </c>
      <c r="AI233" s="28">
        <f ca="1">0.000001*0.0000478181*($AM$4*Crysol!G233+$AM$5*Crysol!I233)-$AM$6</f>
        <v>3.2654759495056391E-4</v>
      </c>
      <c r="AJ233" s="3">
        <f t="shared" ca="1" si="18"/>
        <v>5.3985135455855646</v>
      </c>
      <c r="AO233" s="24">
        <v>0.28669548030000003</v>
      </c>
      <c r="AP233" s="24">
        <v>7.1280330000000002E-4</v>
      </c>
      <c r="AQ233" s="24">
        <v>2.68106E-5</v>
      </c>
      <c r="AS233" s="28">
        <f ca="1">0.000001*0.0000478181*($AW$4*Crysol!G233+$AW$5*Crysol!I233)-$AW$6</f>
        <v>6.0478650497792553E-4</v>
      </c>
      <c r="AT233" s="3">
        <f t="shared" ca="1" si="19"/>
        <v>16.2319055796806</v>
      </c>
    </row>
    <row r="234" spans="1:46" x14ac:dyDescent="0.25">
      <c r="A234" s="15">
        <v>0.28787577149999999</v>
      </c>
      <c r="B234" s="15">
        <v>1.36472E-5</v>
      </c>
      <c r="C234" s="15">
        <v>2.7582000000000001E-5</v>
      </c>
      <c r="E234" s="28">
        <f ca="1">0.000001*0.0000478181*($I$4*Crysol!G234+$I$5*Crysol!I234)-$I$6</f>
        <v>6.1761291727214963E-6</v>
      </c>
      <c r="F234" s="3">
        <f t="shared" ca="1" si="15"/>
        <v>7.3369270165675515E-2</v>
      </c>
      <c r="K234" s="18">
        <v>0.28787577149999999</v>
      </c>
      <c r="L234" s="18">
        <v>1.4186600000000001E-5</v>
      </c>
      <c r="M234" s="18">
        <v>2.7592900000000001E-5</v>
      </c>
      <c r="O234" s="28">
        <f ca="1">0.000001*0.0000478181*($S$4*Crysol!G234+$S$5*Crysol!I234)-$S$6</f>
        <v>1.704344067551446E-5</v>
      </c>
      <c r="P234" s="3">
        <f t="shared" ca="1" si="16"/>
        <v>1.071956957389179E-2</v>
      </c>
      <c r="U234" s="20">
        <v>0.28787577149999999</v>
      </c>
      <c r="V234" s="20">
        <v>1.9523570000000001E-4</v>
      </c>
      <c r="W234" s="20">
        <v>2.8997899999999999E-5</v>
      </c>
      <c r="Y234" s="28">
        <f ca="1">0.000001*0.0000478181*($AC$4*Crysol!G234+$AC$5*Crysol!I234)-$AC$6</f>
        <v>1.1596197407916546E-4</v>
      </c>
      <c r="Z234" s="3">
        <f t="shared" ca="1" si="17"/>
        <v>7.4735242136296964</v>
      </c>
      <c r="AE234" s="22">
        <v>0.28787577149999999</v>
      </c>
      <c r="AF234" s="22">
        <v>4.2565689999999999E-4</v>
      </c>
      <c r="AG234" s="22">
        <v>2.6931200000000001E-5</v>
      </c>
      <c r="AI234" s="28">
        <f ca="1">0.000001*0.0000478181*($AM$4*Crysol!G234+$AM$5*Crysol!I234)-$AM$6</f>
        <v>3.2002279902433497E-4</v>
      </c>
      <c r="AJ234" s="3">
        <f t="shared" ca="1" si="18"/>
        <v>15.384977687479742</v>
      </c>
      <c r="AO234" s="24">
        <v>0.28787577149999999</v>
      </c>
      <c r="AP234" s="24">
        <v>6.7364349999999998E-4</v>
      </c>
      <c r="AQ234" s="24">
        <v>2.8108800000000001E-5</v>
      </c>
      <c r="AS234" s="28">
        <f ca="1">0.000001*0.0000478181*($AW$4*Crysol!G234+$AW$5*Crysol!I234)-$AW$6</f>
        <v>5.9247523521186926E-4</v>
      </c>
      <c r="AT234" s="3">
        <f t="shared" ca="1" si="19"/>
        <v>8.3384996069161925</v>
      </c>
    </row>
    <row r="235" spans="1:46" x14ac:dyDescent="0.25">
      <c r="A235" s="15">
        <v>0.28905600310000001</v>
      </c>
      <c r="B235" s="15">
        <v>-3.1049999999999999E-6</v>
      </c>
      <c r="C235" s="15">
        <v>2.7306099999999999E-5</v>
      </c>
      <c r="E235" s="28">
        <f ca="1">0.000001*0.0000478181*($I$4*Crysol!G235+$I$5*Crysol!I235)-$I$6</f>
        <v>6.0804222334753201E-6</v>
      </c>
      <c r="F235" s="3">
        <f t="shared" ca="1" si="15"/>
        <v>0.11315634121706923</v>
      </c>
      <c r="K235" s="18">
        <v>0.28905600310000001</v>
      </c>
      <c r="L235" s="18">
        <v>1.5082199999999999E-5</v>
      </c>
      <c r="M235" s="18">
        <v>2.8288399999999998E-5</v>
      </c>
      <c r="O235" s="28">
        <f ca="1">0.000001*0.0000478181*($S$4*Crysol!G235+$S$5*Crysol!I235)-$S$6</f>
        <v>1.6468380968012205E-5</v>
      </c>
      <c r="P235" s="3">
        <f t="shared" ca="1" si="16"/>
        <v>2.4011710295156899E-3</v>
      </c>
      <c r="U235" s="20">
        <v>0.28905600310000001</v>
      </c>
      <c r="V235" s="20">
        <v>1.7309439999999999E-4</v>
      </c>
      <c r="W235" s="20">
        <v>2.91419E-5</v>
      </c>
      <c r="Y235" s="28">
        <f ca="1">0.000001*0.0000478181*($AC$4*Crysol!G235+$AC$5*Crysol!I235)-$AC$6</f>
        <v>1.1338432726422672E-4</v>
      </c>
      <c r="Z235" s="3">
        <f t="shared" ca="1" si="17"/>
        <v>4.1981647067003571</v>
      </c>
      <c r="AE235" s="22">
        <v>0.28905600310000001</v>
      </c>
      <c r="AF235" s="22">
        <v>3.801597E-4</v>
      </c>
      <c r="AG235" s="22">
        <v>2.8205199999999999E-5</v>
      </c>
      <c r="AI235" s="28">
        <f ca="1">0.000001*0.0000478181*($AM$4*Crysol!G235+$AM$5*Crysol!I235)-$AM$6</f>
        <v>3.1349833257428658E-4</v>
      </c>
      <c r="AJ235" s="3">
        <f t="shared" ca="1" si="18"/>
        <v>5.5858602873588197</v>
      </c>
      <c r="AO235" s="24">
        <v>0.28905600310000001</v>
      </c>
      <c r="AP235" s="24">
        <v>7.2882320000000004E-4</v>
      </c>
      <c r="AQ235" s="24">
        <v>2.8846100000000002E-5</v>
      </c>
      <c r="AS235" s="28">
        <f ca="1">0.000001*0.0000478181*($AW$4*Crysol!G235+$AW$5*Crysol!I235)-$AW$6</f>
        <v>5.8016458711585201E-4</v>
      </c>
      <c r="AT235" s="3">
        <f t="shared" ca="1" si="19"/>
        <v>26.55864676608374</v>
      </c>
    </row>
    <row r="236" spans="1:46" x14ac:dyDescent="0.25">
      <c r="A236" s="15">
        <v>0.29023623469999998</v>
      </c>
      <c r="B236" s="15">
        <v>-9.2360999999999995E-6</v>
      </c>
      <c r="C236" s="15">
        <v>2.8498899999999999E-5</v>
      </c>
      <c r="E236" s="28">
        <f ca="1">0.000001*0.0000478181*($I$4*Crysol!G236+$I$5*Crysol!I236)-$I$6</f>
        <v>5.9921976128919945E-6</v>
      </c>
      <c r="F236" s="3">
        <f t="shared" ca="1" si="15"/>
        <v>0.28552656245834535</v>
      </c>
      <c r="K236" s="18">
        <v>0.29023623469999998</v>
      </c>
      <c r="L236" s="18">
        <v>-2.68924E-5</v>
      </c>
      <c r="M236" s="18">
        <v>2.88345E-5</v>
      </c>
      <c r="O236" s="28">
        <f ca="1">0.000001*0.0000478181*($S$4*Crysol!G236+$S$5*Crysol!I236)-$S$6</f>
        <v>1.5938298616763897E-5</v>
      </c>
      <c r="P236" s="3">
        <f t="shared" ca="1" si="16"/>
        <v>2.2064061866452009</v>
      </c>
      <c r="U236" s="20">
        <v>0.29023623469999998</v>
      </c>
      <c r="V236" s="20">
        <v>1.5885699999999999E-4</v>
      </c>
      <c r="W236" s="20">
        <v>2.8986899999999999E-5</v>
      </c>
      <c r="Y236" s="28">
        <f ca="1">0.000001*0.0000478181*($AC$4*Crysol!G236+$AC$5*Crysol!I236)-$AC$6</f>
        <v>1.1100831090323776E-4</v>
      </c>
      <c r="Z236" s="3">
        <f t="shared" ca="1" si="17"/>
        <v>2.7248120009892709</v>
      </c>
      <c r="AE236" s="22">
        <v>0.29023623469999998</v>
      </c>
      <c r="AF236" s="22">
        <v>4.2130150000000002E-4</v>
      </c>
      <c r="AG236" s="22">
        <v>2.9051E-5</v>
      </c>
      <c r="AI236" s="28">
        <f ca="1">0.000001*0.0000478181*($AM$4*Crysol!G236+$AM$5*Crysol!I236)-$AM$6</f>
        <v>3.0748424374415036E-4</v>
      </c>
      <c r="AJ236" s="3">
        <f t="shared" ca="1" si="18"/>
        <v>15.349493573823533</v>
      </c>
      <c r="AO236" s="24">
        <v>0.29023623469999998</v>
      </c>
      <c r="AP236" s="24">
        <v>7.1578919999999995E-4</v>
      </c>
      <c r="AQ236" s="24">
        <v>2.9417600000000001E-5</v>
      </c>
      <c r="AS236" s="28">
        <f ca="1">0.000001*0.0000478181*($AW$4*Crysol!G236+$AW$5*Crysol!I236)-$AW$6</f>
        <v>5.6881695420347804E-4</v>
      </c>
      <c r="AT236" s="3">
        <f t="shared" ca="1" si="19"/>
        <v>24.960666860724992</v>
      </c>
    </row>
    <row r="237" spans="1:46" x14ac:dyDescent="0.25">
      <c r="A237" s="15">
        <v>0.29141640660000001</v>
      </c>
      <c r="B237" s="15">
        <v>2.2707999999999999E-6</v>
      </c>
      <c r="C237" s="15">
        <v>2.8558500000000001E-5</v>
      </c>
      <c r="E237" s="28">
        <f ca="1">0.000001*0.0000478181*($I$4*Crysol!G237+$I$5*Crysol!I237)-$I$6</f>
        <v>5.9338753842136214E-6</v>
      </c>
      <c r="F237" s="3">
        <f t="shared" ca="1" si="15"/>
        <v>1.6452084323924979E-2</v>
      </c>
      <c r="K237" s="18">
        <v>0.29141640660000001</v>
      </c>
      <c r="L237" s="18">
        <v>1.8371899999999999E-5</v>
      </c>
      <c r="M237" s="18">
        <v>2.8552E-5</v>
      </c>
      <c r="O237" s="28">
        <f ca="1">0.000001*0.0000478181*($S$4*Crysol!G237+$S$5*Crysol!I237)-$S$6</f>
        <v>1.5587964081642171E-5</v>
      </c>
      <c r="P237" s="3">
        <f t="shared" ca="1" si="16"/>
        <v>9.5070416976181689E-3</v>
      </c>
      <c r="U237" s="20">
        <v>0.29141640660000001</v>
      </c>
      <c r="V237" s="20">
        <v>1.6853260000000001E-4</v>
      </c>
      <c r="W237" s="20">
        <v>2.9931099999999999E-5</v>
      </c>
      <c r="Y237" s="28">
        <f ca="1">0.000001*0.0000478181*($AC$4*Crysol!G237+$AC$5*Crysol!I237)-$AC$6</f>
        <v>1.0943809186076759E-4</v>
      </c>
      <c r="Z237" s="3">
        <f t="shared" ca="1" si="17"/>
        <v>3.8980633122505717</v>
      </c>
      <c r="AE237" s="22">
        <v>0.29141640660000001</v>
      </c>
      <c r="AF237" s="22">
        <v>4.4065400000000001E-4</v>
      </c>
      <c r="AG237" s="22">
        <v>2.9268399999999999E-5</v>
      </c>
      <c r="AI237" s="28">
        <f ca="1">0.000001*0.0000478181*($AM$4*Crysol!G237+$AM$5*Crysol!I237)-$AM$6</f>
        <v>3.0350983149743979E-4</v>
      </c>
      <c r="AJ237" s="3">
        <f t="shared" ca="1" si="18"/>
        <v>21.956177241980569</v>
      </c>
      <c r="AO237" s="24">
        <v>0.29141640660000001</v>
      </c>
      <c r="AP237" s="24">
        <v>7.001539E-4</v>
      </c>
      <c r="AQ237" s="24">
        <v>2.9825300000000001E-5</v>
      </c>
      <c r="AS237" s="28">
        <f ca="1">0.000001*0.0000478181*($AW$4*Crysol!G237+$AW$5*Crysol!I237)-$AW$6</f>
        <v>5.6131792169760667E-4</v>
      </c>
      <c r="AT237" s="3">
        <f t="shared" ca="1" si="19"/>
        <v>21.668777403207233</v>
      </c>
    </row>
    <row r="238" spans="1:46" x14ac:dyDescent="0.25">
      <c r="A238" s="15">
        <v>0.29259657859999999</v>
      </c>
      <c r="B238" s="15">
        <v>-1.9013199999999999E-5</v>
      </c>
      <c r="C238" s="15">
        <v>2.9395900000000001E-5</v>
      </c>
      <c r="E238" s="28">
        <f ca="1">0.000001*0.0000478181*($I$4*Crysol!G238+$I$5*Crysol!I238)-$I$6</f>
        <v>5.8755531505934099E-6</v>
      </c>
      <c r="F238" s="3">
        <f t="shared" ca="1" si="15"/>
        <v>0.7168573757658272</v>
      </c>
      <c r="K238" s="18">
        <v>0.29259657859999999</v>
      </c>
      <c r="L238" s="18">
        <v>-1.48267E-5</v>
      </c>
      <c r="M238" s="18">
        <v>3.05481E-5</v>
      </c>
      <c r="O238" s="28">
        <f ca="1">0.000001*0.0000478181*($S$4*Crysol!G238+$S$5*Crysol!I238)-$S$6</f>
        <v>1.5237629516835409E-5</v>
      </c>
      <c r="P238" s="3">
        <f t="shared" ca="1" si="16"/>
        <v>0.96857808484404961</v>
      </c>
      <c r="U238" s="20">
        <v>0.29259657859999999</v>
      </c>
      <c r="V238" s="20">
        <v>1.507484E-4</v>
      </c>
      <c r="W238" s="20">
        <v>3.11541E-5</v>
      </c>
      <c r="Y238" s="28">
        <f ca="1">0.000001*0.0000478181*($AC$4*Crysol!G238+$AC$5*Crysol!I238)-$AC$6</f>
        <v>1.0786787268524746E-4</v>
      </c>
      <c r="Z238" s="3">
        <f t="shared" ca="1" si="17"/>
        <v>1.8944790872640647</v>
      </c>
      <c r="AE238" s="22">
        <v>0.29259657859999999</v>
      </c>
      <c r="AF238" s="22">
        <v>4.009126E-4</v>
      </c>
      <c r="AG238" s="22">
        <v>2.98774E-5</v>
      </c>
      <c r="AI238" s="28">
        <f ca="1">0.000001*0.0000478181*($AM$4*Crysol!G238+$AM$5*Crysol!I238)-$AM$6</f>
        <v>2.9953541891396403E-4</v>
      </c>
      <c r="AJ238" s="3">
        <f t="shared" ca="1" si="18"/>
        <v>11.513167391810198</v>
      </c>
      <c r="AO238" s="24">
        <v>0.29259657859999999</v>
      </c>
      <c r="AP238" s="24">
        <v>6.7920600000000002E-4</v>
      </c>
      <c r="AQ238" s="24">
        <v>2.99641E-5</v>
      </c>
      <c r="AS238" s="28">
        <f ca="1">0.000001*0.0000478181*($AW$4*Crysol!G238+$AW$5*Crysol!I238)-$AW$6</f>
        <v>5.5381888855631715E-4</v>
      </c>
      <c r="AT238" s="3">
        <f t="shared" ca="1" si="19"/>
        <v>17.510692421902029</v>
      </c>
    </row>
    <row r="239" spans="1:46" x14ac:dyDescent="0.25">
      <c r="A239" s="15">
        <v>0.2937767208</v>
      </c>
      <c r="B239" s="15">
        <v>-1.0486099999999999E-5</v>
      </c>
      <c r="C239" s="15">
        <v>3.08295E-5</v>
      </c>
      <c r="E239" s="28">
        <f ca="1">0.000001*0.0000478181*($I$4*Crysol!G239+$I$5*Crysol!I239)-$I$6</f>
        <v>5.8172323896420633E-6</v>
      </c>
      <c r="F239" s="3">
        <f t="shared" ca="1" si="15"/>
        <v>0.27965320651887215</v>
      </c>
      <c r="K239" s="18">
        <v>0.2937767208</v>
      </c>
      <c r="L239" s="18">
        <v>2.33322E-5</v>
      </c>
      <c r="M239" s="18">
        <v>2.9824799999999999E-5</v>
      </c>
      <c r="O239" s="28">
        <f ca="1">0.000001*0.0000478181*($S$4*Crysol!G239+$S$5*Crysol!I239)-$S$6</f>
        <v>1.4887303798171439E-5</v>
      </c>
      <c r="P239" s="3">
        <f t="shared" ca="1" si="16"/>
        <v>8.0174000003958884E-2</v>
      </c>
      <c r="U239" s="20">
        <v>0.2937767208</v>
      </c>
      <c r="V239" s="20">
        <v>1.2807239999999999E-4</v>
      </c>
      <c r="W239" s="20">
        <v>3.1753700000000001E-5</v>
      </c>
      <c r="Y239" s="28">
        <f ca="1">0.000001*0.0000478181*($AC$4*Crysol!G239+$AC$5*Crysol!I239)-$AC$6</f>
        <v>1.0629769315863562E-4</v>
      </c>
      <c r="Z239" s="3">
        <f t="shared" ca="1" si="17"/>
        <v>0.47023609113543641</v>
      </c>
      <c r="AE239" s="22">
        <v>0.2937767208</v>
      </c>
      <c r="AF239" s="22">
        <v>3.897703E-4</v>
      </c>
      <c r="AG239" s="22">
        <v>3.0682999999999997E-5</v>
      </c>
      <c r="AI239" s="28">
        <f ca="1">0.000001*0.0000478181*($AM$4*Crysol!G239+$AM$5*Crysol!I239)-$AM$6</f>
        <v>2.9556110668661832E-4</v>
      </c>
      <c r="AJ239" s="3">
        <f t="shared" ca="1" si="18"/>
        <v>9.427378197761934</v>
      </c>
      <c r="AO239" s="24">
        <v>0.2937767208</v>
      </c>
      <c r="AP239" s="24">
        <v>6.8538479999999998E-4</v>
      </c>
      <c r="AQ239" s="24">
        <v>3.0720999999999999E-5</v>
      </c>
      <c r="AS239" s="28">
        <f ca="1">0.000001*0.0000478181*($AW$4*Crysol!G239+$AW$5*Crysol!I239)-$AW$6</f>
        <v>5.4632004476978877E-4</v>
      </c>
      <c r="AT239" s="3">
        <f t="shared" ca="1" si="19"/>
        <v>20.491014225041663</v>
      </c>
    </row>
    <row r="240" spans="1:46" x14ac:dyDescent="0.25">
      <c r="A240" s="15">
        <v>0.29495683309999998</v>
      </c>
      <c r="B240" s="15">
        <v>-2.8415000000000002E-5</v>
      </c>
      <c r="C240" s="15">
        <v>3.0806499999999997E-5</v>
      </c>
      <c r="E240" s="28">
        <f ca="1">0.000001*0.0000478181*($I$4*Crysol!G240+$I$5*Crysol!I240)-$I$6</f>
        <v>5.7589131063014251E-6</v>
      </c>
      <c r="F240" s="3">
        <f t="shared" ca="1" si="15"/>
        <v>1.2305654058622288</v>
      </c>
      <c r="K240" s="18">
        <v>0.29495683309999998</v>
      </c>
      <c r="L240" s="18">
        <v>6.1099799999999994E-5</v>
      </c>
      <c r="M240" s="18">
        <v>3.1186599999999997E-5</v>
      </c>
      <c r="O240" s="28">
        <f ca="1">0.000001*0.0000478181*($S$4*Crysol!G240+$S$5*Crysol!I240)-$S$6</f>
        <v>1.4536986955335296E-5</v>
      </c>
      <c r="P240" s="3">
        <f t="shared" ca="1" si="16"/>
        <v>2.2291657396328985</v>
      </c>
      <c r="U240" s="20">
        <v>0.29495683309999998</v>
      </c>
      <c r="V240" s="20">
        <v>2.050195E-4</v>
      </c>
      <c r="W240" s="20">
        <v>3.2330499999999998E-5</v>
      </c>
      <c r="Y240" s="28">
        <f ca="1">0.000001*0.0000478181*($AC$4*Crysol!G240+$AC$5*Crysol!I240)-$AC$6</f>
        <v>1.0472755341398211E-4</v>
      </c>
      <c r="Z240" s="3">
        <f t="shared" ca="1" si="17"/>
        <v>9.6229289472517188</v>
      </c>
      <c r="AE240" s="22">
        <v>0.29495683309999998</v>
      </c>
      <c r="AF240" s="22">
        <v>4.307143E-4</v>
      </c>
      <c r="AG240" s="22">
        <v>3.0831999999999999E-5</v>
      </c>
      <c r="AI240" s="28">
        <f ca="1">0.000001*0.0000478181*($AM$4*Crysol!G240+$AM$5*Crysol!I240)-$AM$6</f>
        <v>2.9158689515216846E-4</v>
      </c>
      <c r="AJ240" s="3">
        <f t="shared" ca="1" si="18"/>
        <v>20.362072242500869</v>
      </c>
      <c r="AO240" s="24">
        <v>0.29495683309999998</v>
      </c>
      <c r="AP240" s="24">
        <v>7.1564380000000002E-4</v>
      </c>
      <c r="AQ240" s="24">
        <v>3.1941499999999999E-5</v>
      </c>
      <c r="AS240" s="28">
        <f ca="1">0.000001*0.0000478181*($AW$4*Crysol!G240+$AW$5*Crysol!I240)-$AW$6</f>
        <v>5.3882139097344067E-4</v>
      </c>
      <c r="AT240" s="3">
        <f t="shared" ca="1" si="19"/>
        <v>30.645308097232679</v>
      </c>
    </row>
    <row r="241" spans="1:46" x14ac:dyDescent="0.25">
      <c r="A241" s="15">
        <v>0.29613694550000003</v>
      </c>
      <c r="B241" s="15">
        <v>2.5619999999999999E-5</v>
      </c>
      <c r="C241" s="15">
        <v>3.1143599999999998E-5</v>
      </c>
      <c r="E241" s="28">
        <f ca="1">0.000001*0.0000478181*($I$4*Crysol!G241+$I$5*Crysol!I241)-$I$6</f>
        <v>5.7005938180189434E-6</v>
      </c>
      <c r="F241" s="3">
        <f t="shared" ca="1" si="15"/>
        <v>0.40908650150485226</v>
      </c>
      <c r="K241" s="18">
        <v>0.29613694550000003</v>
      </c>
      <c r="L241" s="18">
        <v>1.6390999999999999E-6</v>
      </c>
      <c r="M241" s="18">
        <v>3.1059300000000003E-5</v>
      </c>
      <c r="O241" s="28">
        <f ca="1">0.000001*0.0000478181*($S$4*Crysol!G241+$S$5*Crysol!I241)-$S$6</f>
        <v>1.4186670082814105E-5</v>
      </c>
      <c r="P241" s="3">
        <f t="shared" ca="1" si="16"/>
        <v>0.16320592939759593</v>
      </c>
      <c r="U241" s="20">
        <v>0.29613694550000003</v>
      </c>
      <c r="V241" s="20">
        <v>1.6859970000000001E-4</v>
      </c>
      <c r="W241" s="20">
        <v>3.2274100000000003E-5</v>
      </c>
      <c r="Y241" s="28">
        <f ca="1">0.000001*0.0000478181*($AC$4*Crysol!G241+$AC$5*Crysol!I241)-$AC$6</f>
        <v>1.0315741353627851E-4</v>
      </c>
      <c r="Z241" s="3">
        <f t="shared" ca="1" si="17"/>
        <v>4.1115790882181171</v>
      </c>
      <c r="AE241" s="22">
        <v>0.29613694550000003</v>
      </c>
      <c r="AF241" s="22">
        <v>3.5969810000000002E-4</v>
      </c>
      <c r="AG241" s="22">
        <v>3.1990499999999998E-5</v>
      </c>
      <c r="AI241" s="28">
        <f ca="1">0.000001*0.0000478181*($AM$4*Crysol!G241+$AM$5*Crysol!I241)-$AM$6</f>
        <v>2.8761268328095295E-4</v>
      </c>
      <c r="AJ241" s="3">
        <f t="shared" ca="1" si="18"/>
        <v>5.0775331889552593</v>
      </c>
      <c r="AO241" s="24">
        <v>0.29613694550000003</v>
      </c>
      <c r="AP241" s="24">
        <v>7.0622700000000003E-4</v>
      </c>
      <c r="AQ241" s="24">
        <v>3.2184500000000003E-5</v>
      </c>
      <c r="AS241" s="28">
        <f ca="1">0.000001*0.0000478181*($AW$4*Crysol!G241+$AW$5*Crysol!I241)-$AW$6</f>
        <v>5.3132273654167366E-4</v>
      </c>
      <c r="AT241" s="3">
        <f t="shared" ca="1" si="19"/>
        <v>29.532979148554723</v>
      </c>
    </row>
    <row r="242" spans="1:46" x14ac:dyDescent="0.25">
      <c r="A242" s="15">
        <v>0.29731699820000002</v>
      </c>
      <c r="B242" s="15">
        <v>7.4656000000000001E-6</v>
      </c>
      <c r="C242" s="15">
        <v>3.1400499999999999E-5</v>
      </c>
      <c r="E242" s="28">
        <f ca="1">0.000001*0.0000478181*($I$4*Crysol!G242+$I$5*Crysol!I242)-$I$6</f>
        <v>5.6422774800160409E-6</v>
      </c>
      <c r="F242" s="3">
        <f t="shared" ca="1" si="15"/>
        <v>3.3717383448148949E-3</v>
      </c>
      <c r="K242" s="18">
        <v>0.29731699820000002</v>
      </c>
      <c r="L242" s="18">
        <v>1.5659799999999999E-5</v>
      </c>
      <c r="M242" s="18">
        <v>3.2348999999999998E-5</v>
      </c>
      <c r="O242" s="28">
        <f ca="1">0.000001*0.0000478181*($S$4*Crysol!G242+$S$5*Crysol!I242)-$S$6</f>
        <v>1.383637093226356E-5</v>
      </c>
      <c r="P242" s="3">
        <f t="shared" ca="1" si="16"/>
        <v>3.1772839400584459E-3</v>
      </c>
      <c r="U242" s="20">
        <v>0.29731699820000002</v>
      </c>
      <c r="V242" s="20">
        <v>1.50872E-4</v>
      </c>
      <c r="W242" s="20">
        <v>3.3102100000000003E-5</v>
      </c>
      <c r="Y242" s="28">
        <f ca="1">0.000001*0.0000478181*($AC$4*Crysol!G242+$AC$5*Crysol!I242)-$AC$6</f>
        <v>1.0158735308944171E-4</v>
      </c>
      <c r="Z242" s="3">
        <f t="shared" ca="1" si="17"/>
        <v>2.2167269757837769</v>
      </c>
      <c r="AE242" s="22">
        <v>0.29731699820000002</v>
      </c>
      <c r="AF242" s="22">
        <v>3.8941650000000002E-4</v>
      </c>
      <c r="AG242" s="22">
        <v>3.2456699999999997E-5</v>
      </c>
      <c r="AI242" s="28">
        <f ca="1">0.000001*0.0000478181*($AM$4*Crysol!G242+$AM$5*Crysol!I242)-$AM$6</f>
        <v>2.8363867245876376E-4</v>
      </c>
      <c r="AJ242" s="3">
        <f t="shared" ca="1" si="18"/>
        <v>10.621370634881711</v>
      </c>
      <c r="AO242" s="24">
        <v>0.29731699820000002</v>
      </c>
      <c r="AP242" s="24">
        <v>7.0643479999999998E-4</v>
      </c>
      <c r="AQ242" s="24">
        <v>3.2198199999999999E-5</v>
      </c>
      <c r="AS242" s="28">
        <f ca="1">0.000001*0.0000478181*($AW$4*Crysol!G242+$AW$5*Crysol!I242)-$AW$6</f>
        <v>5.2382446145484872E-4</v>
      </c>
      <c r="AT242" s="3">
        <f t="shared" ca="1" si="19"/>
        <v>32.165294780612413</v>
      </c>
    </row>
    <row r="243" spans="1:46" x14ac:dyDescent="0.25">
      <c r="A243" s="15">
        <v>0.29849705100000001</v>
      </c>
      <c r="B243" s="15">
        <v>1.97383E-5</v>
      </c>
      <c r="C243" s="15">
        <v>3.2441799999999998E-5</v>
      </c>
      <c r="E243" s="28">
        <f ca="1">0.000001*0.0000478181*($I$4*Crysol!G243+$I$5*Crysol!I243)-$I$6</f>
        <v>5.5839611370712933E-6</v>
      </c>
      <c r="F243" s="3">
        <f t="shared" ca="1" si="15"/>
        <v>0.19035719301518766</v>
      </c>
      <c r="K243" s="18">
        <v>0.29849705100000001</v>
      </c>
      <c r="L243" s="18">
        <v>2.46025E-5</v>
      </c>
      <c r="M243" s="18">
        <v>3.2453399999999997E-5</v>
      </c>
      <c r="O243" s="28">
        <f ca="1">0.000001*0.0000478181*($S$4*Crysol!G243+$S$5*Crysol!I243)-$S$6</f>
        <v>1.3486071752027947E-5</v>
      </c>
      <c r="P243" s="3">
        <f t="shared" ca="1" si="16"/>
        <v>0.11733028699822072</v>
      </c>
      <c r="U243" s="20">
        <v>0.29849705100000001</v>
      </c>
      <c r="V243" s="20">
        <v>1.8290050000000001E-4</v>
      </c>
      <c r="W243" s="20">
        <v>3.4012900000000001E-5</v>
      </c>
      <c r="Y243" s="28">
        <f ca="1">0.000001*0.0000478181*($AC$4*Crysol!G243+$AC$5*Crysol!I243)-$AC$6</f>
        <v>1.0001729250955481E-4</v>
      </c>
      <c r="Z243" s="3">
        <f t="shared" ca="1" si="17"/>
        <v>5.9380763107345462</v>
      </c>
      <c r="AE243" s="22">
        <v>0.29849705100000001</v>
      </c>
      <c r="AF243" s="22">
        <v>4.8647069999999999E-4</v>
      </c>
      <c r="AG243" s="22">
        <v>3.2852799999999998E-5</v>
      </c>
      <c r="AI243" s="28">
        <f ca="1">0.000001*0.0000478181*($AM$4*Crysol!G243+$AM$5*Crysol!I243)-$AM$6</f>
        <v>2.7966466129980891E-4</v>
      </c>
      <c r="AJ243" s="3">
        <f t="shared" ca="1" si="18"/>
        <v>39.626129294358229</v>
      </c>
      <c r="AO243" s="24">
        <v>0.29849705100000001</v>
      </c>
      <c r="AP243" s="24">
        <v>7.4058230000000004E-4</v>
      </c>
      <c r="AQ243" s="24">
        <v>3.2336299999999997E-5</v>
      </c>
      <c r="AS243" s="28">
        <f ca="1">0.000001*0.0000478181*($AW$4*Crysol!G243+$AW$5*Crysol!I243)-$AW$6</f>
        <v>5.1632618573260475E-4</v>
      </c>
      <c r="AT243" s="3">
        <f t="shared" ca="1" si="19"/>
        <v>48.09588658830279</v>
      </c>
    </row>
    <row r="244" spans="1:46" x14ac:dyDescent="0.25">
      <c r="A244" s="15">
        <v>0.29967707399999999</v>
      </c>
      <c r="B244" s="15">
        <v>1.8316099999999999E-5</v>
      </c>
      <c r="C244" s="15">
        <v>3.2120699999999999E-5</v>
      </c>
      <c r="E244" s="28">
        <f ca="1">0.000001*0.0000478181*($I$4*Crysol!G244+$I$5*Crysol!I244)-$I$6</f>
        <v>5.5256462667954173E-6</v>
      </c>
      <c r="F244" s="3">
        <f t="shared" ca="1" si="15"/>
        <v>0.1585630166857713</v>
      </c>
      <c r="K244" s="18">
        <v>0.29967707399999999</v>
      </c>
      <c r="L244" s="18">
        <v>-3.0602299999999997E-5</v>
      </c>
      <c r="M244" s="18">
        <v>3.28256E-5</v>
      </c>
      <c r="O244" s="28">
        <f ca="1">0.000001*0.0000478181*($S$4*Crysol!G244+$S$5*Crysol!I244)-$S$6</f>
        <v>1.3135781417935165E-5</v>
      </c>
      <c r="P244" s="3">
        <f t="shared" ca="1" si="16"/>
        <v>1.7753913977020499</v>
      </c>
      <c r="U244" s="20">
        <v>0.29967707399999999</v>
      </c>
      <c r="V244" s="20">
        <v>1.847079E-4</v>
      </c>
      <c r="W244" s="20">
        <v>3.3733099999999997E-5</v>
      </c>
      <c r="Y244" s="28">
        <f ca="1">0.000001*0.0000478181*($AC$4*Crysol!G244+$AC$5*Crysol!I244)-$AC$6</f>
        <v>9.844727157857632E-5</v>
      </c>
      <c r="Z244" s="3">
        <f t="shared" ca="1" si="17"/>
        <v>6.5390209371155432</v>
      </c>
      <c r="AE244" s="22">
        <v>0.29967707399999999</v>
      </c>
      <c r="AF244" s="22">
        <v>3.7719730000000001E-4</v>
      </c>
      <c r="AG244" s="22">
        <v>3.36476E-5</v>
      </c>
      <c r="AI244" s="28">
        <f ca="1">0.000001*0.0000478181*($AM$4*Crysol!G244+$AM$5*Crysol!I244)-$AM$6</f>
        <v>2.7569075049698458E-4</v>
      </c>
      <c r="AJ244" s="3">
        <f t="shared" ca="1" si="18"/>
        <v>9.1008078547164448</v>
      </c>
      <c r="AO244" s="24">
        <v>0.29967707399999999</v>
      </c>
      <c r="AP244" s="24">
        <v>6.8397970000000005E-4</v>
      </c>
      <c r="AQ244" s="24">
        <v>3.3432500000000002E-5</v>
      </c>
      <c r="AS244" s="28">
        <f ca="1">0.000001*0.0000478181*($AW$4*Crysol!G244+$AW$5*Crysol!I244)-$AW$6</f>
        <v>5.0882809936512302E-4</v>
      </c>
      <c r="AT244" s="3">
        <f t="shared" ca="1" si="19"/>
        <v>27.446723956262527</v>
      </c>
    </row>
    <row r="245" spans="1:46" x14ac:dyDescent="0.25">
      <c r="A245" s="15">
        <v>0.30085706709999999</v>
      </c>
      <c r="B245" s="15">
        <v>-1.9244200000000001E-5</v>
      </c>
      <c r="C245" s="15">
        <v>3.3225400000000002E-5</v>
      </c>
      <c r="E245" s="28">
        <f ca="1">0.000001*0.0000478181*($I$4*Crysol!G245+$I$5*Crysol!I245)-$I$6</f>
        <v>5.4897959848003481E-6</v>
      </c>
      <c r="F245" s="3">
        <f t="shared" ca="1" si="15"/>
        <v>0.55417653855849258</v>
      </c>
      <c r="K245" s="18">
        <v>0.30085706709999999</v>
      </c>
      <c r="L245" s="18">
        <v>9.5717000000000002E-6</v>
      </c>
      <c r="M245" s="18">
        <v>3.3501799999999998E-5</v>
      </c>
      <c r="O245" s="28">
        <f ca="1">0.000001*0.0000478181*($S$4*Crysol!G245+$S$5*Crysol!I245)-$S$6</f>
        <v>1.2920589109131006E-5</v>
      </c>
      <c r="P245" s="3">
        <f t="shared" ca="1" si="16"/>
        <v>9.9922950876307932E-3</v>
      </c>
      <c r="U245" s="20">
        <v>0.30085706709999999</v>
      </c>
      <c r="V245" s="20">
        <v>1.710797E-4</v>
      </c>
      <c r="W245" s="20">
        <v>3.4351099999999997E-5</v>
      </c>
      <c r="Y245" s="28">
        <f ca="1">0.000001*0.0000478181*($AC$4*Crysol!G245+$AC$5*Crysol!I245)-$AC$6</f>
        <v>9.7482959849910761E-5</v>
      </c>
      <c r="Z245" s="3">
        <f t="shared" ca="1" si="17"/>
        <v>4.5902449274053154</v>
      </c>
      <c r="AE245" s="22">
        <v>0.30085706709999999</v>
      </c>
      <c r="AF245" s="22">
        <v>4.4572539999999998E-4</v>
      </c>
      <c r="AG245" s="22">
        <v>3.4300200000000001E-5</v>
      </c>
      <c r="AI245" s="28">
        <f ca="1">0.000001*0.0000478181*($AM$4*Crysol!G245+$AM$5*Crysol!I245)-$AM$6</f>
        <v>2.7325009296154878E-4</v>
      </c>
      <c r="AJ245" s="3">
        <f t="shared" ca="1" si="18"/>
        <v>25.28485973422729</v>
      </c>
      <c r="AO245" s="24">
        <v>0.30085706709999999</v>
      </c>
      <c r="AP245" s="24">
        <v>6.8988199999999995E-4</v>
      </c>
      <c r="AQ245" s="24">
        <v>3.3954800000000002E-5</v>
      </c>
      <c r="AS245" s="28">
        <f ca="1">0.000001*0.0000478181*($AW$4*Crysol!G245+$AW$5*Crysol!I245)-$AW$6</f>
        <v>5.0422309764861254E-4</v>
      </c>
      <c r="AT245" s="3">
        <f t="shared" ca="1" si="19"/>
        <v>29.897109599824589</v>
      </c>
    </row>
    <row r="246" spans="1:46" x14ac:dyDescent="0.25">
      <c r="A246" s="15">
        <v>0.30203703050000003</v>
      </c>
      <c r="B246" s="15">
        <v>-2.1883E-5</v>
      </c>
      <c r="C246" s="15">
        <v>3.5625399999999999E-5</v>
      </c>
      <c r="E246" s="28">
        <f ca="1">0.000001*0.0000478181*($I$4*Crysol!G246+$I$5*Crysol!I246)-$I$6</f>
        <v>5.4624100497186167E-6</v>
      </c>
      <c r="F246" s="3">
        <f t="shared" ca="1" si="15"/>
        <v>0.58918187967500624</v>
      </c>
      <c r="K246" s="18">
        <v>0.30203703050000003</v>
      </c>
      <c r="L246" s="18">
        <v>5.08023E-5</v>
      </c>
      <c r="M246" s="18">
        <v>3.4306400000000001E-5</v>
      </c>
      <c r="O246" s="28">
        <f ca="1">0.000001*0.0000478181*($S$4*Crysol!G246+$S$5*Crysol!I246)-$S$6</f>
        <v>1.2756299865940856E-5</v>
      </c>
      <c r="P246" s="3">
        <f t="shared" ca="1" si="16"/>
        <v>1.2298940944004286</v>
      </c>
      <c r="U246" s="20">
        <v>0.30203703050000003</v>
      </c>
      <c r="V246" s="20">
        <v>1.5736529999999999E-4</v>
      </c>
      <c r="W246" s="20">
        <v>3.5637599999999999E-5</v>
      </c>
      <c r="Y246" s="28">
        <f ca="1">0.000001*0.0000478181*($AC$4*Crysol!G246+$AC$5*Crysol!I246)-$AC$6</f>
        <v>9.6746870955370743E-5</v>
      </c>
      <c r="Z246" s="3">
        <f t="shared" ca="1" si="17"/>
        <v>2.8932932680081511</v>
      </c>
      <c r="AE246" s="22">
        <v>0.30203703050000003</v>
      </c>
      <c r="AF246" s="22">
        <v>3.9507350000000002E-4</v>
      </c>
      <c r="AG246" s="22">
        <v>3.4593099999999999E-5</v>
      </c>
      <c r="AI246" s="28">
        <f ca="1">0.000001*0.0000478181*($AM$4*Crysol!G246+$AM$5*Crysol!I246)-$AM$6</f>
        <v>2.7138714400569338E-4</v>
      </c>
      <c r="AJ246" s="3">
        <f t="shared" ca="1" si="18"/>
        <v>12.783937088432705</v>
      </c>
      <c r="AO246" s="24">
        <v>0.30203703050000003</v>
      </c>
      <c r="AP246" s="24">
        <v>7.1173530000000001E-4</v>
      </c>
      <c r="AQ246" s="24">
        <v>3.5138200000000002E-5</v>
      </c>
      <c r="AS246" s="28">
        <f ca="1">0.000001*0.0000478181*($AW$4*Crysol!G246+$AW$5*Crysol!I246)-$AW$6</f>
        <v>5.0070817012512513E-4</v>
      </c>
      <c r="AT246" s="3">
        <f t="shared" ca="1" si="19"/>
        <v>36.067626498146545</v>
      </c>
    </row>
    <row r="247" spans="1:46" x14ac:dyDescent="0.25">
      <c r="A247" s="15">
        <v>0.30321696399999998</v>
      </c>
      <c r="B247" s="15">
        <v>4.5026800000000001E-5</v>
      </c>
      <c r="C247" s="15">
        <v>3.4305199999999998E-5</v>
      </c>
      <c r="E247" s="28">
        <f ca="1">0.000001*0.0000478181*($I$4*Crysol!G247+$I$5*Crysol!I247)-$I$6</f>
        <v>5.4350248085901582E-6</v>
      </c>
      <c r="F247" s="3">
        <f t="shared" ca="1" si="15"/>
        <v>1.3319564902989514</v>
      </c>
      <c r="K247" s="18">
        <v>0.30321696399999998</v>
      </c>
      <c r="L247" s="18">
        <v>3.66762E-5</v>
      </c>
      <c r="M247" s="18">
        <v>3.5281599999999998E-5</v>
      </c>
      <c r="O247" s="28">
        <f ca="1">0.000001*0.0000478181*($S$4*Crysol!G247+$S$5*Crysol!I247)-$S$6</f>
        <v>1.2592014785802188E-5</v>
      </c>
      <c r="P247" s="3">
        <f t="shared" ca="1" si="16"/>
        <v>0.46598010293195002</v>
      </c>
      <c r="U247" s="20">
        <v>0.30321696399999998</v>
      </c>
      <c r="V247" s="20">
        <v>1.6297969999999999E-4</v>
      </c>
      <c r="W247" s="20">
        <v>3.5771500000000001E-5</v>
      </c>
      <c r="Y247" s="28">
        <f ca="1">0.000001*0.0000478181*($AC$4*Crysol!G247+$AC$5*Crysol!I247)-$AC$6</f>
        <v>9.6010800713153331E-5</v>
      </c>
      <c r="Z247" s="3">
        <f t="shared" ca="1" si="17"/>
        <v>3.5048708407181741</v>
      </c>
      <c r="AE247" s="22">
        <v>0.30321696399999998</v>
      </c>
      <c r="AF247" s="22">
        <v>4.178764E-4</v>
      </c>
      <c r="AG247" s="22">
        <v>3.4575900000000002E-5</v>
      </c>
      <c r="AI247" s="28">
        <f ca="1">0.000001*0.0000478181*($AM$4*Crysol!G247+$AM$5*Crysol!I247)-$AM$6</f>
        <v>2.6952424225653438E-4</v>
      </c>
      <c r="AJ247" s="3">
        <f t="shared" ca="1" si="18"/>
        <v>18.409447206761612</v>
      </c>
      <c r="AO247" s="24">
        <v>0.30321696399999998</v>
      </c>
      <c r="AP247" s="24">
        <v>7.1894690000000002E-4</v>
      </c>
      <c r="AQ247" s="24">
        <v>3.4567799999999998E-5</v>
      </c>
      <c r="AS247" s="28">
        <f ca="1">0.000001*0.0000478181*($AW$4*Crysol!G247+$AW$5*Crysol!I247)-$AW$6</f>
        <v>4.9719333166908959E-4</v>
      </c>
      <c r="AT247" s="3">
        <f t="shared" ca="1" si="19"/>
        <v>41.152644899808699</v>
      </c>
    </row>
    <row r="248" spans="1:46" x14ac:dyDescent="0.25">
      <c r="A248" s="15">
        <v>0.30439689759999999</v>
      </c>
      <c r="B248" s="15">
        <v>-1.0949500000000001E-5</v>
      </c>
      <c r="C248" s="15">
        <v>3.5756999999999997E-5</v>
      </c>
      <c r="E248" s="28">
        <f ca="1">0.000001*0.0000478181*($I$4*Crysol!G248+$I$5*Crysol!I248)-$I$6</f>
        <v>5.4076395651407828E-6</v>
      </c>
      <c r="F248" s="3">
        <f t="shared" ca="1" si="15"/>
        <v>0.20926305899639214</v>
      </c>
      <c r="K248" s="18">
        <v>0.30439689759999999</v>
      </c>
      <c r="L248" s="18">
        <v>-3.6899600000000002E-5</v>
      </c>
      <c r="M248" s="18">
        <v>3.5315000000000003E-5</v>
      </c>
      <c r="O248" s="28">
        <f ca="1">0.000001*0.0000478181*($S$4*Crysol!G248+$S$5*Crysol!I248)-$S$6</f>
        <v>1.2427729691740263E-5</v>
      </c>
      <c r="P248" s="3">
        <f t="shared" ca="1" si="16"/>
        <v>1.9509978483269643</v>
      </c>
      <c r="U248" s="20">
        <v>0.30439689759999999</v>
      </c>
      <c r="V248" s="20">
        <v>1.517317E-4</v>
      </c>
      <c r="W248" s="20">
        <v>3.5991500000000003E-5</v>
      </c>
      <c r="Y248" s="28">
        <f ca="1">0.000001*0.0000478181*($AC$4*Crysol!G248+$AC$5*Crysol!I248)-$AC$6</f>
        <v>9.5274730408553447E-5</v>
      </c>
      <c r="Z248" s="3">
        <f t="shared" ca="1" si="17"/>
        <v>2.4605672104987377</v>
      </c>
      <c r="AE248" s="22">
        <v>0.30439689759999999</v>
      </c>
      <c r="AF248" s="22">
        <v>3.7131479999999998E-4</v>
      </c>
      <c r="AG248" s="22">
        <v>3.4379199999999998E-5</v>
      </c>
      <c r="AI248" s="28">
        <f ca="1">0.000001*0.0000478181*($AM$4*Crysol!G248+$AM$5*Crysol!I248)-$AM$6</f>
        <v>2.6766134034949326E-4</v>
      </c>
      <c r="AJ248" s="3">
        <f t="shared" ca="1" si="18"/>
        <v>9.0902551069662056</v>
      </c>
      <c r="AO248" s="24">
        <v>0.30439689759999999</v>
      </c>
      <c r="AP248" s="24">
        <v>6.5568470000000004E-4</v>
      </c>
      <c r="AQ248" s="24">
        <v>3.6137599999999998E-5</v>
      </c>
      <c r="AS248" s="28">
        <f ca="1">0.000001*0.0000478181*($AW$4*Crysol!G248+$AW$5*Crysol!I248)-$AW$6</f>
        <v>4.9367849291516918E-4</v>
      </c>
      <c r="AT248" s="3">
        <f t="shared" ca="1" si="19"/>
        <v>20.09762302439422</v>
      </c>
    </row>
    <row r="249" spans="1:46" x14ac:dyDescent="0.25">
      <c r="A249" s="15">
        <v>0.30557677150000001</v>
      </c>
      <c r="B249" s="15">
        <v>-1.16129E-5</v>
      </c>
      <c r="C249" s="15">
        <v>3.6842699999999999E-5</v>
      </c>
      <c r="E249" s="28">
        <f ca="1">0.000001*0.0000478181*($I$4*Crysol!G249+$I$5*Crysol!I249)-$I$6</f>
        <v>5.3802557072770335E-6</v>
      </c>
      <c r="F249" s="3">
        <f t="shared" ca="1" si="15"/>
        <v>0.21273805003838767</v>
      </c>
      <c r="K249" s="18">
        <v>0.30557677150000001</v>
      </c>
      <c r="L249" s="18">
        <v>4.25108E-5</v>
      </c>
      <c r="M249" s="18">
        <v>3.6770400000000003E-5</v>
      </c>
      <c r="O249" s="28">
        <f ca="1">0.000001*0.0000478181*($S$4*Crysol!G249+$S$5*Crysol!I249)-$S$6</f>
        <v>1.2263452909858039E-5</v>
      </c>
      <c r="P249" s="3">
        <f t="shared" ca="1" si="16"/>
        <v>0.67667147812383199</v>
      </c>
      <c r="U249" s="20">
        <v>0.30557677150000001</v>
      </c>
      <c r="V249" s="20">
        <v>1.8830849999999999E-4</v>
      </c>
      <c r="W249" s="20">
        <v>3.6817099999999997E-5</v>
      </c>
      <c r="Y249" s="28">
        <f ca="1">0.000001*0.0000478181*($AC$4*Crysol!G249+$AC$5*Crysol!I249)-$AC$6</f>
        <v>9.4538697346216438E-5</v>
      </c>
      <c r="Z249" s="3">
        <f t="shared" ca="1" si="17"/>
        <v>6.4867453588001629</v>
      </c>
      <c r="AE249" s="22">
        <v>0.30557677150000001</v>
      </c>
      <c r="AF249" s="22">
        <v>4.0853219999999998E-4</v>
      </c>
      <c r="AG249" s="22">
        <v>3.6025400000000002E-5</v>
      </c>
      <c r="AI249" s="28">
        <f ca="1">0.000001*0.0000478181*($AM$4*Crysol!G249+$AM$5*Crysol!I249)-$AM$6</f>
        <v>2.657985326979627E-4</v>
      </c>
      <c r="AJ249" s="3">
        <f t="shared" ca="1" si="18"/>
        <v>15.697671105756916</v>
      </c>
      <c r="AO249" s="24">
        <v>0.30557677150000001</v>
      </c>
      <c r="AP249" s="24">
        <v>7.0513460000000004E-4</v>
      </c>
      <c r="AQ249" s="24">
        <v>3.7653500000000001E-5</v>
      </c>
      <c r="AS249" s="28">
        <f ca="1">0.000001*0.0000478181*($AW$4*Crysol!G249+$AW$5*Crysol!I249)-$AW$6</f>
        <v>4.9016383199826765E-4</v>
      </c>
      <c r="AT249" s="3">
        <f t="shared" ca="1" si="19"/>
        <v>32.594784450001143</v>
      </c>
    </row>
    <row r="250" spans="1:46" x14ac:dyDescent="0.25">
      <c r="A250" s="15">
        <v>0.30675664540000003</v>
      </c>
      <c r="B250" s="15">
        <v>-5.9473599999999999E-5</v>
      </c>
      <c r="C250" s="15">
        <v>3.6505899999999999E-5</v>
      </c>
      <c r="E250" s="28">
        <f ca="1">0.000001*0.0000478181*($I$4*Crysol!G250+$I$5*Crysol!I250)-$I$6</f>
        <v>5.3528718494132833E-6</v>
      </c>
      <c r="F250" s="3">
        <f t="shared" ca="1" si="15"/>
        <v>3.153397016009178</v>
      </c>
      <c r="K250" s="18">
        <v>0.30675664540000003</v>
      </c>
      <c r="L250" s="18">
        <v>-8.4446500000000005E-5</v>
      </c>
      <c r="M250" s="18">
        <v>3.7604200000000002E-5</v>
      </c>
      <c r="O250" s="28">
        <f ca="1">0.000001*0.0000478181*($S$4*Crysol!G250+$S$5*Crysol!I250)-$S$6</f>
        <v>1.2099176127975821E-5</v>
      </c>
      <c r="P250" s="3">
        <f t="shared" ca="1" si="16"/>
        <v>6.5916319330734146</v>
      </c>
      <c r="U250" s="20">
        <v>0.30675664540000003</v>
      </c>
      <c r="V250" s="20">
        <v>1.3765749999999999E-4</v>
      </c>
      <c r="W250" s="20">
        <v>3.8978199999999999E-5</v>
      </c>
      <c r="Y250" s="28">
        <f ca="1">0.000001*0.0000478181*($AC$4*Crysol!G250+$AC$5*Crysol!I250)-$AC$6</f>
        <v>9.3802664283879403E-5</v>
      </c>
      <c r="Z250" s="3">
        <f t="shared" ca="1" si="17"/>
        <v>1.2658767329976706</v>
      </c>
      <c r="AE250" s="22">
        <v>0.30675664540000003</v>
      </c>
      <c r="AF250" s="22">
        <v>4.2656349999999998E-4</v>
      </c>
      <c r="AG250" s="22">
        <v>3.8158699999999998E-5</v>
      </c>
      <c r="AI250" s="28">
        <f ca="1">0.000001*0.0000478181*($AM$4*Crysol!G250+$AM$5*Crysol!I250)-$AM$6</f>
        <v>2.6393572504643221E-4</v>
      </c>
      <c r="AJ250" s="3">
        <f t="shared" ca="1" si="18"/>
        <v>18.163615460091947</v>
      </c>
      <c r="AO250" s="24">
        <v>0.30675664540000003</v>
      </c>
      <c r="AP250" s="24">
        <v>6.2941859999999996E-4</v>
      </c>
      <c r="AQ250" s="24">
        <v>3.6940699999999997E-5</v>
      </c>
      <c r="AS250" s="28">
        <f ca="1">0.000001*0.0000478181*($AW$4*Crysol!G250+$AW$5*Crysol!I250)-$AW$6</f>
        <v>4.86649171081366E-4</v>
      </c>
      <c r="AT250" s="3">
        <f t="shared" ca="1" si="19"/>
        <v>14.93689070278162</v>
      </c>
    </row>
    <row r="251" spans="1:46" x14ac:dyDescent="0.25">
      <c r="A251" s="15">
        <v>0.30793648959999997</v>
      </c>
      <c r="B251" s="15">
        <v>-5.4548600000000002E-5</v>
      </c>
      <c r="C251" s="15">
        <v>3.8405899999999998E-5</v>
      </c>
      <c r="E251" s="28">
        <f ca="1">0.000001*0.0000478181*($I$4*Crysol!G251+$I$5*Crysol!I251)-$I$6</f>
        <v>5.3254886808609765E-6</v>
      </c>
      <c r="F251" s="3">
        <f t="shared" ca="1" si="15"/>
        <v>2.4304234058342247</v>
      </c>
      <c r="K251" s="18">
        <v>0.30793648959999997</v>
      </c>
      <c r="L251" s="18">
        <v>3.3300899999999998E-5</v>
      </c>
      <c r="M251" s="18">
        <v>3.7468500000000002E-5</v>
      </c>
      <c r="O251" s="28">
        <f ca="1">0.000001*0.0000478181*($S$4*Crysol!G251+$S$5*Crysol!I251)-$S$6</f>
        <v>1.1934903481298579E-5</v>
      </c>
      <c r="P251" s="3">
        <f t="shared" ca="1" si="16"/>
        <v>0.32517241202363811</v>
      </c>
      <c r="U251" s="20">
        <v>0.30793648959999997</v>
      </c>
      <c r="V251" s="20">
        <v>1.3315429999999999E-4</v>
      </c>
      <c r="W251" s="20">
        <v>3.7131400000000002E-5</v>
      </c>
      <c r="Y251" s="28">
        <f ca="1">0.000001*0.0000478181*($AC$4*Crysol!G251+$AC$5*Crysol!I251)-$AC$6</f>
        <v>9.3066649749100274E-5</v>
      </c>
      <c r="Z251" s="3">
        <f t="shared" ca="1" si="17"/>
        <v>1.1655705160516237</v>
      </c>
      <c r="AE251" s="22">
        <v>0.30793648959999997</v>
      </c>
      <c r="AF251" s="22">
        <v>3.8783170000000002E-4</v>
      </c>
      <c r="AG251" s="22">
        <v>3.7948099999999997E-5</v>
      </c>
      <c r="AI251" s="28">
        <f ca="1">0.000001*0.0000478181*($AM$4*Crysol!G251+$AM$5*Crysol!I251)-$AM$6</f>
        <v>2.6207296428583415E-4</v>
      </c>
      <c r="AJ251" s="3">
        <f t="shared" ca="1" si="18"/>
        <v>10.982374587614125</v>
      </c>
      <c r="AO251" s="24">
        <v>0.30793648959999997</v>
      </c>
      <c r="AP251" s="24">
        <v>6.888393E-4</v>
      </c>
      <c r="AQ251" s="24">
        <v>3.7975100000000002E-5</v>
      </c>
      <c r="AS251" s="28">
        <f ca="1">0.000001*0.0000478181*($AW$4*Crysol!G251+$AW$5*Crysol!I251)-$AW$6</f>
        <v>4.8313459863614724E-4</v>
      </c>
      <c r="AT251" s="3">
        <f t="shared" ca="1" si="19"/>
        <v>29.342058783146264</v>
      </c>
    </row>
    <row r="252" spans="1:46" x14ac:dyDescent="0.25">
      <c r="A252" s="15">
        <v>0.3091163039</v>
      </c>
      <c r="B252" s="15">
        <v>2.0489500000000001E-5</v>
      </c>
      <c r="C252" s="15">
        <v>3.8778500000000001E-5</v>
      </c>
      <c r="E252" s="28">
        <f ca="1">0.000001*0.0000478181*($I$4*Crysol!G252+$I$5*Crysol!I252)-$I$6</f>
        <v>5.2981062062619365E-6</v>
      </c>
      <c r="F252" s="3">
        <f t="shared" ca="1" si="15"/>
        <v>0.15346637378747682</v>
      </c>
      <c r="K252" s="18">
        <v>0.3091163039</v>
      </c>
      <c r="L252" s="18">
        <v>1.04499E-5</v>
      </c>
      <c r="M252" s="18">
        <v>3.8164699999999997E-5</v>
      </c>
      <c r="O252" s="28">
        <f ca="1">0.000001*0.0000478181*($S$4*Crysol!G252+$S$5*Crysol!I252)-$S$6</f>
        <v>1.1770634997672812E-5</v>
      </c>
      <c r="P252" s="3">
        <f t="shared" ca="1" si="16"/>
        <v>1.197588636907725E-3</v>
      </c>
      <c r="U252" s="20">
        <v>0.3091163039</v>
      </c>
      <c r="V252" s="20">
        <v>2.5227829999999998E-4</v>
      </c>
      <c r="W252" s="20">
        <v>3.9595200000000003E-5</v>
      </c>
      <c r="Y252" s="28">
        <f ca="1">0.000001*0.0000478181*($AC$4*Crysol!G252+$AC$5*Crysol!I252)-$AC$6</f>
        <v>9.2330653866643642E-5</v>
      </c>
      <c r="Z252" s="3">
        <f t="shared" ca="1" si="17"/>
        <v>16.318138857833162</v>
      </c>
      <c r="AE252" s="22">
        <v>0.3091163039</v>
      </c>
      <c r="AF252" s="22">
        <v>4.847618E-4</v>
      </c>
      <c r="AG252" s="22">
        <v>3.9994999999999999E-5</v>
      </c>
      <c r="AI252" s="28">
        <f ca="1">0.000001*0.0000478181*($AM$4*Crysol!G252+$AM$5*Crysol!I252)-$AM$6</f>
        <v>2.6021025073193216E-4</v>
      </c>
      <c r="AJ252" s="3">
        <f t="shared" ca="1" si="18"/>
        <v>31.522504057656231</v>
      </c>
      <c r="AO252" s="24">
        <v>0.3091163039</v>
      </c>
      <c r="AP252" s="24">
        <v>7.2651189999999998E-4</v>
      </c>
      <c r="AQ252" s="24">
        <v>3.8937299999999997E-5</v>
      </c>
      <c r="AS252" s="28">
        <f ca="1">0.000001*0.0000478181*($AW$4*Crysol!G252+$AW$5*Crysol!I252)-$AW$6</f>
        <v>4.7962011525837982E-4</v>
      </c>
      <c r="AT252" s="3">
        <f t="shared" ca="1" si="19"/>
        <v>40.205143055524672</v>
      </c>
    </row>
    <row r="253" spans="1:46" x14ac:dyDescent="0.25">
      <c r="A253" s="15">
        <v>0.31029608850000001</v>
      </c>
      <c r="B253" s="15">
        <v>7.8100000000000005E-8</v>
      </c>
      <c r="C253" s="15">
        <v>3.8939100000000001E-5</v>
      </c>
      <c r="E253" s="28">
        <f ca="1">0.000001*0.0000478181*($I$4*Crysol!G253+$I$5*Crysol!I253)-$I$6</f>
        <v>5.2759198625248352E-6</v>
      </c>
      <c r="F253" s="3">
        <f t="shared" ca="1" si="15"/>
        <v>1.7818479011772696E-2</v>
      </c>
      <c r="K253" s="18">
        <v>0.31029608850000001</v>
      </c>
      <c r="L253" s="18">
        <v>-6.2661499999999996E-5</v>
      </c>
      <c r="M253" s="18">
        <v>3.8921999999999998E-5</v>
      </c>
      <c r="O253" s="28">
        <f ca="1">0.000001*0.0000478181*($S$4*Crysol!G253+$S$5*Crysol!I253)-$S$6</f>
        <v>1.163765317399517E-5</v>
      </c>
      <c r="P253" s="3">
        <f t="shared" ca="1" si="16"/>
        <v>3.6439921370720452</v>
      </c>
      <c r="U253" s="20">
        <v>0.31029608850000001</v>
      </c>
      <c r="V253" s="20">
        <v>1.45365E-4</v>
      </c>
      <c r="W253" s="20">
        <v>4.05611E-5</v>
      </c>
      <c r="Y253" s="28">
        <f ca="1">0.000001*0.0000478181*($AC$4*Crysol!G253+$AC$5*Crysol!I253)-$AC$6</f>
        <v>9.1734977935199779E-5</v>
      </c>
      <c r="Z253" s="3">
        <f t="shared" ca="1" si="17"/>
        <v>1.7482216834377602</v>
      </c>
      <c r="AE253" s="22">
        <v>0.31029608850000001</v>
      </c>
      <c r="AF253" s="22">
        <v>3.7737829999999998E-4</v>
      </c>
      <c r="AG253" s="22">
        <v>3.9301200000000002E-5</v>
      </c>
      <c r="AI253" s="28">
        <f ca="1">0.000001*0.0000478181*($AM$4*Crysol!G253+$AM$5*Crysol!I253)-$AM$6</f>
        <v>2.5870276593546081E-4</v>
      </c>
      <c r="AJ253" s="3">
        <f t="shared" ca="1" si="18"/>
        <v>9.1182347185638513</v>
      </c>
      <c r="AO253" s="24">
        <v>0.31029608850000001</v>
      </c>
      <c r="AP253" s="24">
        <v>7.5690649999999996E-4</v>
      </c>
      <c r="AQ253" s="24">
        <v>3.9585400000000002E-5</v>
      </c>
      <c r="AS253" s="28">
        <f ca="1">0.000001*0.0000478181*($AW$4*Crysol!G253+$AW$5*Crysol!I253)-$AW$6</f>
        <v>4.7677593469827877E-4</v>
      </c>
      <c r="AT253" s="3">
        <f t="shared" ca="1" si="19"/>
        <v>50.078454788018405</v>
      </c>
    </row>
    <row r="254" spans="1:46" x14ac:dyDescent="0.25">
      <c r="A254" s="15">
        <v>0.31147584319999999</v>
      </c>
      <c r="B254" s="15">
        <v>-8.2984600000000005E-5</v>
      </c>
      <c r="C254" s="15">
        <v>4.0324899999999997E-5</v>
      </c>
      <c r="E254" s="28">
        <f ca="1">0.000001*0.0000478181*($I$4*Crysol!G254+$I$5*Crysol!I254)-$I$6</f>
        <v>5.2692398338382486E-6</v>
      </c>
      <c r="F254" s="3">
        <f t="shared" ca="1" si="15"/>
        <v>4.7898357619876624</v>
      </c>
      <c r="K254" s="18">
        <v>0.31147584319999999</v>
      </c>
      <c r="L254" s="18">
        <v>-2.5420500000000002E-5</v>
      </c>
      <c r="M254" s="18">
        <v>4.0472100000000002E-5</v>
      </c>
      <c r="O254" s="28">
        <f ca="1">0.000001*0.0000478181*($S$4*Crysol!G254+$S$5*Crysol!I254)-$S$6</f>
        <v>1.1598037159519402E-5</v>
      </c>
      <c r="P254" s="3">
        <f t="shared" ca="1" si="16"/>
        <v>0.83661765855554759</v>
      </c>
      <c r="U254" s="20">
        <v>0.31147584319999999</v>
      </c>
      <c r="V254" s="20">
        <v>2.197132E-4</v>
      </c>
      <c r="W254" s="20">
        <v>4.0663E-5</v>
      </c>
      <c r="Y254" s="28">
        <f ca="1">0.000001*0.0000478181*($AC$4*Crysol!G254+$AC$5*Crysol!I254)-$AC$6</f>
        <v>9.1558045549882273E-5</v>
      </c>
      <c r="Z254" s="3">
        <f t="shared" ca="1" si="17"/>
        <v>9.9328373449853817</v>
      </c>
      <c r="AE254" s="22">
        <v>0.31147584319999999</v>
      </c>
      <c r="AF254" s="22">
        <v>3.5557960000000001E-4</v>
      </c>
      <c r="AG254" s="22">
        <v>3.9938599999999997E-5</v>
      </c>
      <c r="AI254" s="28">
        <f ca="1">0.000001*0.0000478181*($AM$4*Crysol!G254+$AM$5*Crysol!I254)-$AM$6</f>
        <v>2.5825535671651861E-4</v>
      </c>
      <c r="AJ254" s="3">
        <f t="shared" ca="1" si="18"/>
        <v>5.9382215550769235</v>
      </c>
      <c r="AO254" s="24">
        <v>0.31147584319999999</v>
      </c>
      <c r="AP254" s="24">
        <v>6.7971229999999995E-4</v>
      </c>
      <c r="AQ254" s="24">
        <v>4.1394999999999999E-5</v>
      </c>
      <c r="AS254" s="28">
        <f ca="1">0.000001*0.0000478181*($AW$4*Crysol!G254+$AW$5*Crysol!I254)-$AW$6</f>
        <v>4.759320754480201E-4</v>
      </c>
      <c r="AT254" s="3">
        <f t="shared" ca="1" si="19"/>
        <v>24.234178313626174</v>
      </c>
    </row>
    <row r="255" spans="1:46" x14ac:dyDescent="0.25">
      <c r="A255" s="15">
        <v>0.3126555681</v>
      </c>
      <c r="B255" s="15">
        <v>1.2356300000000001E-5</v>
      </c>
      <c r="C255" s="15">
        <v>4.0904900000000002E-5</v>
      </c>
      <c r="E255" s="28">
        <f ca="1">0.000001*0.0000478181*($I$4*Crysol!G255+$I$5*Crysol!I255)-$I$6</f>
        <v>5.2625599738857675E-6</v>
      </c>
      <c r="F255" s="3">
        <f t="shared" ca="1" si="15"/>
        <v>3.0074600423635797E-2</v>
      </c>
      <c r="K255" s="18">
        <v>0.3126555681</v>
      </c>
      <c r="L255" s="18">
        <v>5.8890500000000001E-5</v>
      </c>
      <c r="M255" s="18">
        <v>4.1789000000000003E-5</v>
      </c>
      <c r="O255" s="28">
        <f ca="1">0.000001*0.0000478181*($S$4*Crysol!G255+$S$5*Crysol!I255)-$S$6</f>
        <v>1.1558422145723892E-5</v>
      </c>
      <c r="P255" s="3">
        <f t="shared" ca="1" si="16"/>
        <v>1.2828833922883593</v>
      </c>
      <c r="U255" s="20">
        <v>0.3126555681</v>
      </c>
      <c r="V255" s="20">
        <v>1.7659730000000001E-4</v>
      </c>
      <c r="W255" s="20">
        <v>4.1458300000000003E-5</v>
      </c>
      <c r="Y255" s="28">
        <f ca="1">0.000001*0.0000478181*($AC$4*Crysol!G255+$AC$5*Crysol!I255)-$AC$6</f>
        <v>9.1381117633786228E-5</v>
      </c>
      <c r="Z255" s="3">
        <f t="shared" ca="1" si="17"/>
        <v>4.224946059609386</v>
      </c>
      <c r="AE255" s="22">
        <v>0.3126555681</v>
      </c>
      <c r="AF255" s="22">
        <v>4.3224110000000002E-4</v>
      </c>
      <c r="AG255" s="22">
        <v>4.1835400000000003E-5</v>
      </c>
      <c r="AI255" s="28">
        <f ca="1">0.000001*0.0000478181*($AM$4*Crysol!G255+$AM$5*Crysol!I255)-$AM$6</f>
        <v>2.5780795879890429E-4</v>
      </c>
      <c r="AJ255" s="3">
        <f t="shared" ca="1" si="18"/>
        <v>17.384818134396557</v>
      </c>
      <c r="AO255" s="24">
        <v>0.3126555681</v>
      </c>
      <c r="AP255" s="24">
        <v>6.7347200000000005E-4</v>
      </c>
      <c r="AQ255" s="24">
        <v>4.05517E-5</v>
      </c>
      <c r="AS255" s="28">
        <f ca="1">0.000001*0.0000478181*($AW$4*Crysol!G255+$AW$5*Crysol!I255)-$AW$6</f>
        <v>4.750882375132142E-4</v>
      </c>
      <c r="AT255" s="3">
        <f t="shared" ca="1" si="19"/>
        <v>23.932833240555613</v>
      </c>
    </row>
    <row r="256" spans="1:46" x14ac:dyDescent="0.25">
      <c r="A256" s="15">
        <v>0.31383529310000002</v>
      </c>
      <c r="B256" s="15">
        <v>3.51465E-5</v>
      </c>
      <c r="C256" s="15">
        <v>3.9897100000000001E-5</v>
      </c>
      <c r="E256" s="28">
        <f ca="1">0.000001*0.0000478181*($I$4*Crysol!G256+$I$5*Crysol!I256)-$I$6</f>
        <v>5.2558801133670644E-6</v>
      </c>
      <c r="F256" s="3">
        <f t="shared" ca="1" si="15"/>
        <v>0.56128984502777313</v>
      </c>
      <c r="K256" s="18">
        <v>0.31383529310000002</v>
      </c>
      <c r="L256" s="18">
        <v>8.0545100000000002E-5</v>
      </c>
      <c r="M256" s="18">
        <v>4.1897100000000002E-5</v>
      </c>
      <c r="O256" s="28">
        <f ca="1">0.000001*0.0000478181*($S$4*Crysol!G256+$S$5*Crysol!I256)-$S$6</f>
        <v>1.1518807128570384E-5</v>
      </c>
      <c r="P256" s="3">
        <f t="shared" ca="1" si="16"/>
        <v>2.7143207882063143</v>
      </c>
      <c r="U256" s="20">
        <v>0.31383529310000002</v>
      </c>
      <c r="V256" s="20">
        <v>1.8981449999999999E-4</v>
      </c>
      <c r="W256" s="20">
        <v>4.3864299999999999E-5</v>
      </c>
      <c r="Y256" s="28">
        <f ca="1">0.000001*0.0000478181*($AC$4*Crysol!G256+$AC$5*Crysol!I256)-$AC$6</f>
        <v>9.1204189702692821E-5</v>
      </c>
      <c r="Z256" s="3">
        <f t="shared" ca="1" si="17"/>
        <v>5.0538487983956433</v>
      </c>
      <c r="AE256" s="22">
        <v>0.31383529310000002</v>
      </c>
      <c r="AF256" s="22">
        <v>4.0047459999999999E-4</v>
      </c>
      <c r="AG256" s="22">
        <v>4.2399199999999999E-5</v>
      </c>
      <c r="AI256" s="28">
        <f ca="1">0.000001*0.0000478181*($AM$4*Crysol!G256+$AM$5*Crysol!I256)-$AM$6</f>
        <v>2.5736056084336615E-4</v>
      </c>
      <c r="AJ256" s="3">
        <f t="shared" ca="1" si="18"/>
        <v>11.393290048299937</v>
      </c>
      <c r="AO256" s="24">
        <v>0.31383529310000002</v>
      </c>
      <c r="AP256" s="24">
        <v>7.1289360000000002E-4</v>
      </c>
      <c r="AQ256" s="24">
        <v>4.1893200000000001E-5</v>
      </c>
      <c r="AS256" s="28">
        <f ca="1">0.000001*0.0000478181*($AW$4*Crysol!G256+$AW$5*Crysol!I256)-$AW$6</f>
        <v>4.7424439950687991E-4</v>
      </c>
      <c r="AT256" s="3">
        <f t="shared" ca="1" si="19"/>
        <v>32.451359628975425</v>
      </c>
    </row>
    <row r="257" spans="1:46" x14ac:dyDescent="0.25">
      <c r="A257" s="15">
        <v>0.31501495839999999</v>
      </c>
      <c r="B257" s="15">
        <v>4.5417799999999997E-5</v>
      </c>
      <c r="C257" s="15">
        <v>4.0257299999999998E-5</v>
      </c>
      <c r="E257" s="28">
        <f ca="1">0.000001*0.0000478181*($I$4*Crysol!G257+$I$5*Crysol!I257)-$I$6</f>
        <v>5.249200590882795E-6</v>
      </c>
      <c r="F257" s="3">
        <f t="shared" ca="1" si="15"/>
        <v>0.99559817116279203</v>
      </c>
      <c r="K257" s="18">
        <v>0.31501495839999999</v>
      </c>
      <c r="L257" s="18">
        <v>-2.0895099999999999E-5</v>
      </c>
      <c r="M257" s="18">
        <v>3.9808400000000003E-5</v>
      </c>
      <c r="O257" s="28">
        <f ca="1">0.000001*0.0000478181*($S$4*Crysol!G257+$S$5*Crysol!I257)-$S$6</f>
        <v>1.1479194116135377E-5</v>
      </c>
      <c r="P257" s="3">
        <f t="shared" ca="1" si="16"/>
        <v>0.66138017197347554</v>
      </c>
      <c r="U257" s="20">
        <v>0.31501495839999999</v>
      </c>
      <c r="V257" s="20">
        <v>1.9345049999999999E-4</v>
      </c>
      <c r="W257" s="20">
        <v>4.2658899999999999E-5</v>
      </c>
      <c r="Y257" s="28">
        <f ca="1">0.000001*0.0000478181*($AC$4*Crysol!G257+$AC$5*Crysol!I257)-$AC$6</f>
        <v>9.1027270725039806E-5</v>
      </c>
      <c r="Z257" s="3">
        <f t="shared" ca="1" si="17"/>
        <v>5.7647121143319433</v>
      </c>
      <c r="AE257" s="22">
        <v>0.31501495839999999</v>
      </c>
      <c r="AF257" s="22">
        <v>3.3132080000000002E-4</v>
      </c>
      <c r="AG257" s="22">
        <v>4.1122999999999999E-5</v>
      </c>
      <c r="AI257" s="28">
        <f ca="1">0.000001*0.0000478181*($AM$4*Crysol!G257+$AM$5*Crysol!I257)-$AM$6</f>
        <v>2.5691318552840768E-4</v>
      </c>
      <c r="AJ257" s="3">
        <f t="shared" ca="1" si="18"/>
        <v>3.2738982881686178</v>
      </c>
      <c r="AO257" s="24">
        <v>0.31501495839999999</v>
      </c>
      <c r="AP257" s="24">
        <v>7.4746649999999997E-4</v>
      </c>
      <c r="AQ257" s="24">
        <v>4.1832400000000003E-5</v>
      </c>
      <c r="AS257" s="28">
        <f ca="1">0.000001*0.0000478181*($AW$4*Crysol!G257+$AW$5*Crysol!I257)-$AW$6</f>
        <v>4.7340060420297965E-4</v>
      </c>
      <c r="AT257" s="3">
        <f t="shared" ca="1" si="19"/>
        <v>42.92244267280882</v>
      </c>
    </row>
    <row r="258" spans="1:46" x14ac:dyDescent="0.25">
      <c r="A258" s="15">
        <v>0.31619462370000001</v>
      </c>
      <c r="B258" s="15">
        <v>-6.0908700000000002E-5</v>
      </c>
      <c r="C258" s="15">
        <v>4.3579399999999998E-5</v>
      </c>
      <c r="E258" s="28">
        <f ca="1">0.000001*0.0000478181*($I$4*Crysol!G258+$I$5*Crysol!I258)-$I$6</f>
        <v>5.2425210683985264E-6</v>
      </c>
      <c r="F258" s="3">
        <f t="shared" ca="1" si="15"/>
        <v>2.3041632046403899</v>
      </c>
      <c r="K258" s="18">
        <v>0.31619462370000001</v>
      </c>
      <c r="L258" s="18">
        <v>4.0390000000000001E-7</v>
      </c>
      <c r="M258" s="18">
        <v>4.4131100000000002E-5</v>
      </c>
      <c r="O258" s="28">
        <f ca="1">0.000001*0.0000478181*($S$4*Crysol!G258+$S$5*Crysol!I258)-$S$6</f>
        <v>1.1439581103700369E-5</v>
      </c>
      <c r="P258" s="3">
        <f t="shared" ca="1" si="16"/>
        <v>6.2532930138196718E-2</v>
      </c>
      <c r="U258" s="20">
        <v>0.31619462370000001</v>
      </c>
      <c r="V258" s="20">
        <v>8.91599E-5</v>
      </c>
      <c r="W258" s="20">
        <v>4.40191E-5</v>
      </c>
      <c r="Y258" s="28">
        <f ca="1">0.000001*0.0000478181*($AC$4*Crysol!G258+$AC$5*Crysol!I258)-$AC$6</f>
        <v>9.0850351747386791E-5</v>
      </c>
      <c r="Z258" s="3">
        <f t="shared" ca="1" si="17"/>
        <v>1.4747664177884817E-3</v>
      </c>
      <c r="AE258" s="22">
        <v>0.31619462370000001</v>
      </c>
      <c r="AF258" s="22">
        <v>2.7348090000000003E-4</v>
      </c>
      <c r="AG258" s="22">
        <v>4.4442800000000001E-5</v>
      </c>
      <c r="AI258" s="28">
        <f ca="1">0.000001*0.0000478181*($AM$4*Crysol!G258+$AM$5*Crysol!I258)-$AM$6</f>
        <v>2.5646581021344922E-4</v>
      </c>
      <c r="AJ258" s="3">
        <f t="shared" ca="1" si="18"/>
        <v>0.1465769447182155</v>
      </c>
      <c r="AO258" s="24">
        <v>0.31619462370000001</v>
      </c>
      <c r="AP258" s="24">
        <v>6.3905780000000001E-4</v>
      </c>
      <c r="AQ258" s="24">
        <v>4.2624199999999998E-5</v>
      </c>
      <c r="AS258" s="28">
        <f ca="1">0.000001*0.0000478181*($AW$4*Crysol!G258+$AW$5*Crysol!I258)-$AW$6</f>
        <v>4.7255680889907929E-4</v>
      </c>
      <c r="AT258" s="3">
        <f t="shared" ca="1" si="19"/>
        <v>15.258827525658283</v>
      </c>
    </row>
    <row r="259" spans="1:46" x14ac:dyDescent="0.25">
      <c r="A259" s="15">
        <v>0.31737422939999999</v>
      </c>
      <c r="B259" s="15">
        <v>-8.2050000000000002E-6</v>
      </c>
      <c r="C259" s="15">
        <v>4.3284800000000003E-5</v>
      </c>
      <c r="E259" s="28">
        <f ca="1">0.000001*0.0000478181*($I$4*Crysol!G259+$I$5*Crysol!I259)-$I$6</f>
        <v>5.2358418833824696E-6</v>
      </c>
      <c r="F259" s="3">
        <f t="shared" ca="1" si="15"/>
        <v>9.6423327347576124E-2</v>
      </c>
      <c r="K259" s="18">
        <v>0.31737422939999999</v>
      </c>
      <c r="L259" s="18">
        <v>7.6907299999999995E-5</v>
      </c>
      <c r="M259" s="18">
        <v>4.3519900000000003E-5</v>
      </c>
      <c r="O259" s="28">
        <f ca="1">0.000001*0.0000478181*($S$4*Crysol!G259+$S$5*Crysol!I259)-$S$6</f>
        <v>1.1399970092625865E-5</v>
      </c>
      <c r="P259" s="3">
        <f t="shared" ca="1" si="16"/>
        <v>2.2657084176862581</v>
      </c>
      <c r="U259" s="20">
        <v>0.31737422939999999</v>
      </c>
      <c r="V259" s="20">
        <v>1.99175E-4</v>
      </c>
      <c r="W259" s="20">
        <v>4.3959299999999998E-5</v>
      </c>
      <c r="Y259" s="28">
        <f ca="1">0.000001*0.0000478181*($AC$4*Crysol!G259+$AC$5*Crysol!I259)-$AC$6</f>
        <v>9.0673441708176807E-5</v>
      </c>
      <c r="Z259" s="3">
        <f t="shared" ca="1" si="17"/>
        <v>6.092147570201349</v>
      </c>
      <c r="AE259" s="22">
        <v>0.31737422939999999</v>
      </c>
      <c r="AF259" s="22">
        <v>3.4912769999999999E-4</v>
      </c>
      <c r="AG259" s="22">
        <v>4.4659700000000002E-5</v>
      </c>
      <c r="AI259" s="28">
        <f ca="1">0.000001*0.0000478181*($AM$4*Crysol!G259+$AM$5*Crysol!I259)-$AM$6</f>
        <v>2.5601845750114661E-4</v>
      </c>
      <c r="AJ259" s="3">
        <f t="shared" ca="1" si="18"/>
        <v>4.3466431202484124</v>
      </c>
      <c r="AO259" s="24">
        <v>0.31737422939999999</v>
      </c>
      <c r="AP259" s="24">
        <v>6.2627539999999995E-4</v>
      </c>
      <c r="AQ259" s="24">
        <v>4.4167900000000001E-5</v>
      </c>
      <c r="AS259" s="28">
        <f ca="1">0.000001*0.0000478181*($AW$4*Crysol!G259+$AW$5*Crysol!I259)-$AW$6</f>
        <v>4.7171305622608478E-4</v>
      </c>
      <c r="AT259" s="3">
        <f t="shared" ca="1" si="19"/>
        <v>12.245989642177664</v>
      </c>
    </row>
    <row r="260" spans="1:46" x14ac:dyDescent="0.25">
      <c r="A260" s="15">
        <v>0.31855383520000002</v>
      </c>
      <c r="B260" s="15">
        <v>-1.5563999999999999E-5</v>
      </c>
      <c r="C260" s="15">
        <v>4.3525300000000002E-5</v>
      </c>
      <c r="E260" s="28">
        <f ca="1">0.000001*0.0000478181*($I$4*Crysol!G260+$I$5*Crysol!I260)-$I$6</f>
        <v>5.2291626978001924E-6</v>
      </c>
      <c r="F260" s="3">
        <f t="shared" ref="F260:F298" ca="1" si="20">(B260-E260)^2/C260^2</f>
        <v>0.22822202636666231</v>
      </c>
      <c r="K260" s="18">
        <v>0.31855383520000002</v>
      </c>
      <c r="L260" s="18">
        <v>6.18165E-5</v>
      </c>
      <c r="M260" s="18">
        <v>4.4860300000000001E-5</v>
      </c>
      <c r="O260" s="28">
        <f ca="1">0.000001*0.0000478181*($S$4*Crysol!G260+$S$5*Crysol!I260)-$S$6</f>
        <v>1.1360359078193371E-5</v>
      </c>
      <c r="P260" s="3">
        <f t="shared" ref="P260:P298" ca="1" si="21">(L260-O260)^2/M260^2</f>
        <v>1.2650384178494889</v>
      </c>
      <c r="U260" s="20">
        <v>0.31855383520000002</v>
      </c>
      <c r="V260" s="20">
        <v>1.4766669999999999E-4</v>
      </c>
      <c r="W260" s="20">
        <v>4.6531900000000001E-5</v>
      </c>
      <c r="Y260" s="28">
        <f ca="1">0.000001*0.0000478181*($AC$4*Crysol!G260+$AC$5*Crysol!I260)-$AC$6</f>
        <v>9.0496531653969407E-5</v>
      </c>
      <c r="Z260" s="3">
        <f t="shared" ref="Z260:Z298" ca="1" si="22">(V260-Y260)^2/W260^2</f>
        <v>1.5095147809529368</v>
      </c>
      <c r="AE260" s="22">
        <v>0.31855383520000002</v>
      </c>
      <c r="AF260" s="22">
        <v>3.960554E-4</v>
      </c>
      <c r="AG260" s="22">
        <v>4.7286500000000002E-5</v>
      </c>
      <c r="AI260" s="28">
        <f ca="1">0.000001*0.0000478181*($AM$4*Crysol!G260+$AM$5*Crysol!I260)-$AM$6</f>
        <v>2.5557110475092013E-4</v>
      </c>
      <c r="AJ260" s="3">
        <f t="shared" ref="AJ260:AJ298" ca="1" si="23">(AF260-AI260)^2/AG260^2</f>
        <v>8.826351405677535</v>
      </c>
      <c r="AO260" s="24">
        <v>0.31855383520000002</v>
      </c>
      <c r="AP260" s="24">
        <v>6.6855880000000003E-4</v>
      </c>
      <c r="AQ260" s="24">
        <v>4.6409200000000003E-5</v>
      </c>
      <c r="AS260" s="28">
        <f ca="1">0.000001*0.0000478181*($AW$4*Crysol!G260+$AW$5*Crysol!I260)-$AW$6</f>
        <v>4.7086930348156177E-4</v>
      </c>
      <c r="AT260" s="3">
        <f t="shared" ref="AT260:AT298" ca="1" si="24">(AP260-AS260)^2/AQ260^2</f>
        <v>18.145085811836182</v>
      </c>
    </row>
    <row r="261" spans="1:46" x14ac:dyDescent="0.25">
      <c r="A261" s="15">
        <v>0.31973341109999998</v>
      </c>
      <c r="B261" s="15">
        <v>5.5804E-6</v>
      </c>
      <c r="C261" s="15">
        <v>4.3724299999999997E-5</v>
      </c>
      <c r="E261" s="28">
        <f ca="1">0.000001*0.0000478181*($I$4*Crysol!G261+$I$5*Crysol!I261)-$I$6</f>
        <v>5.2224836815182418E-6</v>
      </c>
      <c r="F261" s="3">
        <f t="shared" ca="1" si="20"/>
        <v>6.7006551646768957E-5</v>
      </c>
      <c r="K261" s="18">
        <v>0.31973341109999998</v>
      </c>
      <c r="L261" s="18">
        <v>3.21862E-5</v>
      </c>
      <c r="M261" s="18">
        <v>4.5111300000000003E-5</v>
      </c>
      <c r="O261" s="28">
        <f ca="1">0.000001*0.0000478181*($S$4*Crysol!G261+$S$5*Crysol!I261)-$S$6</f>
        <v>1.1320749067799125E-5</v>
      </c>
      <c r="P261" s="3">
        <f t="shared" ca="1" si="21"/>
        <v>0.21393648919157657</v>
      </c>
      <c r="U261" s="20">
        <v>0.31973341109999998</v>
      </c>
      <c r="V261" s="20">
        <v>1.8866130000000001E-4</v>
      </c>
      <c r="W261" s="20">
        <v>4.71744E-5</v>
      </c>
      <c r="Y261" s="28">
        <f ca="1">0.000001*0.0000478181*($AC$4*Crysol!G261+$AC$5*Crysol!I261)-$AC$6</f>
        <v>9.0319626083980965E-5</v>
      </c>
      <c r="Z261" s="3">
        <f t="shared" ca="1" si="22"/>
        <v>4.3457268196326888</v>
      </c>
      <c r="AE261" s="22">
        <v>0.31973341109999998</v>
      </c>
      <c r="AF261" s="22">
        <v>4.1929039999999998E-4</v>
      </c>
      <c r="AG261" s="22">
        <v>4.5189799999999999E-5</v>
      </c>
      <c r="AI261" s="28">
        <f ca="1">0.000001*0.0000478181*($AM$4*Crysol!G261+$AM$5*Crysol!I261)-$AM$6</f>
        <v>2.5512376333994546E-4</v>
      </c>
      <c r="AJ261" s="3">
        <f t="shared" ca="1" si="23"/>
        <v>13.197417717785376</v>
      </c>
      <c r="AO261" s="24">
        <v>0.31973341109999998</v>
      </c>
      <c r="AP261" s="24">
        <v>6.7617920000000002E-4</v>
      </c>
      <c r="AQ261" s="24">
        <v>4.4971300000000001E-5</v>
      </c>
      <c r="AS261" s="28">
        <f ca="1">0.000001*0.0000478181*($AW$4*Crysol!G261+$AW$5*Crysol!I261)-$AW$6</f>
        <v>4.7002557212402025E-4</v>
      </c>
      <c r="AT261" s="3">
        <f t="shared" ca="1" si="24"/>
        <v>21.014113794194049</v>
      </c>
    </row>
    <row r="262" spans="1:46" x14ac:dyDescent="0.25">
      <c r="A262" s="15">
        <v>0.32091295720000002</v>
      </c>
      <c r="B262" s="15">
        <v>-9.2071500000000001E-5</v>
      </c>
      <c r="C262" s="15">
        <v>4.6909200000000001E-5</v>
      </c>
      <c r="E262" s="28">
        <f ca="1">0.000001*0.0000478181*($I$4*Crysol!G262+$I$5*Crysol!I262)-$I$6</f>
        <v>5.2261643474474176E-6</v>
      </c>
      <c r="F262" s="3">
        <f t="shared" ca="1" si="20"/>
        <v>4.3021819833368262</v>
      </c>
      <c r="K262" s="18">
        <v>0.32091295720000002</v>
      </c>
      <c r="L262" s="18">
        <v>-6.4710300000000003E-5</v>
      </c>
      <c r="M262" s="18">
        <v>4.4499899999999997E-5</v>
      </c>
      <c r="O262" s="28">
        <f ca="1">0.000001*0.0000478181*($S$4*Crysol!G262+$S$5*Crysol!I262)-$S$6</f>
        <v>1.1343707970265244E-5</v>
      </c>
      <c r="P262" s="3">
        <f t="shared" ca="1" si="21"/>
        <v>2.9209635777744238</v>
      </c>
      <c r="U262" s="20">
        <v>0.32091295720000002</v>
      </c>
      <c r="V262" s="20">
        <v>1.115984E-4</v>
      </c>
      <c r="W262" s="20">
        <v>4.7735799999999998E-5</v>
      </c>
      <c r="Y262" s="28">
        <f ca="1">0.000001*0.0000478181*($AC$4*Crysol!G262+$AC$5*Crysol!I262)-$AC$6</f>
        <v>9.0423576474433115E-5</v>
      </c>
      <c r="Z262" s="3">
        <f t="shared" ca="1" si="22"/>
        <v>0.19676651264195386</v>
      </c>
      <c r="AE262" s="22">
        <v>0.32091295720000002</v>
      </c>
      <c r="AF262" s="22">
        <v>3.0660730000000002E-4</v>
      </c>
      <c r="AG262" s="22">
        <v>4.4700999999999998E-5</v>
      </c>
      <c r="AI262" s="28">
        <f ca="1">0.000001*0.0000478181*($AM$4*Crysol!G262+$AM$5*Crysol!I262)-$AM$6</f>
        <v>2.5538758674809362E-4</v>
      </c>
      <c r="AJ262" s="3">
        <f t="shared" ca="1" si="23"/>
        <v>1.3129246674720958</v>
      </c>
      <c r="AO262" s="24">
        <v>0.32091295720000002</v>
      </c>
      <c r="AP262" s="24">
        <v>5.8846120000000004E-4</v>
      </c>
      <c r="AQ262" s="24">
        <v>4.7409900000000002E-5</v>
      </c>
      <c r="AS262" s="28">
        <f ca="1">0.000001*0.0000478181*($AW$4*Crysol!G262+$AW$5*Crysol!I262)-$AW$6</f>
        <v>4.705239028463022E-4</v>
      </c>
      <c r="AT262" s="3">
        <f t="shared" ca="1" si="24"/>
        <v>6.1881988752718735</v>
      </c>
    </row>
    <row r="263" spans="1:46" x14ac:dyDescent="0.25">
      <c r="A263" s="15">
        <v>0.32209247349999998</v>
      </c>
      <c r="B263" s="15">
        <v>-2.4920099999999999E-5</v>
      </c>
      <c r="C263" s="15">
        <v>4.6977700000000003E-5</v>
      </c>
      <c r="E263" s="28">
        <f ca="1">0.000001*0.0000478181*($I$4*Crysol!G263+$I$5*Crysol!I263)-$I$6</f>
        <v>5.2328698831469259E-6</v>
      </c>
      <c r="F263" s="3">
        <f t="shared" ca="1" si="20"/>
        <v>0.41198052579372496</v>
      </c>
      <c r="K263" s="18">
        <v>0.32209247349999998</v>
      </c>
      <c r="L263" s="18">
        <v>-3.00105E-5</v>
      </c>
      <c r="M263" s="18">
        <v>4.7260199999999999E-5</v>
      </c>
      <c r="O263" s="28">
        <f ca="1">0.000001*0.0000478181*($S$4*Crysol!G263+$S$5*Crysol!I263)-$S$6</f>
        <v>1.1384936031392744E-5</v>
      </c>
      <c r="P263" s="3">
        <f t="shared" ca="1" si="21"/>
        <v>0.76720921875321557</v>
      </c>
      <c r="U263" s="20">
        <v>0.32209247349999998</v>
      </c>
      <c r="V263" s="20">
        <v>9.19814E-5</v>
      </c>
      <c r="W263" s="20">
        <v>4.5482899999999998E-5</v>
      </c>
      <c r="Y263" s="28">
        <f ca="1">0.000001*0.0000478181*($AC$4*Crysol!G263+$AC$5*Crysol!I263)-$AC$6</f>
        <v>9.0609532462673358E-5</v>
      </c>
      <c r="Z263" s="3">
        <f t="shared" ca="1" si="22"/>
        <v>9.0976256755385271E-4</v>
      </c>
      <c r="AE263" s="22">
        <v>0.32209247349999998</v>
      </c>
      <c r="AF263" s="22">
        <v>3.5436400000000002E-4</v>
      </c>
      <c r="AG263" s="22">
        <v>4.5550499999999997E-5</v>
      </c>
      <c r="AI263" s="28">
        <f ca="1">0.000001*0.0000478181*($AM$4*Crysol!G263+$AM$5*Crysol!I263)-$AM$6</f>
        <v>2.5585905927636923E-4</v>
      </c>
      <c r="AJ263" s="3">
        <f t="shared" ca="1" si="23"/>
        <v>4.6765946767990405</v>
      </c>
      <c r="AO263" s="24">
        <v>0.32209247349999998</v>
      </c>
      <c r="AP263" s="24">
        <v>6.7913830000000002E-4</v>
      </c>
      <c r="AQ263" s="24">
        <v>4.6125199999999997E-5</v>
      </c>
      <c r="AS263" s="28">
        <f ca="1">0.000001*0.0000478181*($AW$4*Crysol!G263+$AW$5*Crysol!I263)-$AW$6</f>
        <v>4.7141409491587428E-4</v>
      </c>
      <c r="AT263" s="3">
        <f t="shared" ca="1" si="24"/>
        <v>20.281388619837113</v>
      </c>
    </row>
    <row r="264" spans="1:46" x14ac:dyDescent="0.25">
      <c r="A264" s="15">
        <v>0.32327196000000002</v>
      </c>
      <c r="B264" s="15">
        <v>-4.8922199999999997E-5</v>
      </c>
      <c r="C264" s="15">
        <v>4.3207300000000002E-5</v>
      </c>
      <c r="E264" s="28">
        <f ca="1">0.000001*0.0000478181*($I$4*Crysol!G264+$I$5*Crysol!I264)-$I$6</f>
        <v>5.2395752494338004E-6</v>
      </c>
      <c r="F264" s="3">
        <f t="shared" ca="1" si="20"/>
        <v>1.5713449158564172</v>
      </c>
      <c r="K264" s="18">
        <v>0.32327196000000002</v>
      </c>
      <c r="L264" s="18">
        <v>-6.3797899999999994E-5</v>
      </c>
      <c r="M264" s="18">
        <v>4.8279799999999998E-5</v>
      </c>
      <c r="O264" s="28">
        <f ca="1">0.000001*0.0000478181*($S$4*Crysol!G264+$S$5*Crysol!I264)-$S$6</f>
        <v>1.1426163050910032E-5</v>
      </c>
      <c r="P264" s="3">
        <f t="shared" ca="1" si="21"/>
        <v>2.4276308595628917</v>
      </c>
      <c r="U264" s="20">
        <v>0.32327196000000002</v>
      </c>
      <c r="V264" s="20">
        <v>1.057576E-4</v>
      </c>
      <c r="W264" s="20">
        <v>4.65562E-5</v>
      </c>
      <c r="Y264" s="28">
        <f ca="1">0.000001*0.0000478181*($AC$4*Crysol!G264+$AC$5*Crysol!I264)-$AC$6</f>
        <v>9.0795483752811152E-5</v>
      </c>
      <c r="Z264" s="3">
        <f t="shared" ca="1" si="22"/>
        <v>0.10328351244004914</v>
      </c>
      <c r="AE264" s="22">
        <v>0.32327196000000002</v>
      </c>
      <c r="AF264" s="22">
        <v>3.320183E-4</v>
      </c>
      <c r="AG264" s="22">
        <v>4.5550300000000003E-5</v>
      </c>
      <c r="AI264" s="28">
        <f ca="1">0.000001*0.0000478181*($AM$4*Crysol!G264+$AM$5*Crysol!I264)-$AM$6</f>
        <v>2.5633051989308288E-4</v>
      </c>
      <c r="AJ264" s="3">
        <f t="shared" ca="1" si="23"/>
        <v>2.7610168190345257</v>
      </c>
      <c r="AO264" s="24">
        <v>0.32327196000000002</v>
      </c>
      <c r="AP264" s="24">
        <v>6.3779370000000002E-4</v>
      </c>
      <c r="AQ264" s="24">
        <v>4.7529199999999999E-5</v>
      </c>
      <c r="AS264" s="28">
        <f ca="1">0.000001*0.0000478181*($AW$4*Crysol!G264+$AW$5*Crysol!I264)-$AW$6</f>
        <v>4.723042644951055E-4</v>
      </c>
      <c r="AT264" s="3">
        <f t="shared" ca="1" si="24"/>
        <v>12.123263376993496</v>
      </c>
    </row>
    <row r="265" spans="1:46" x14ac:dyDescent="0.25">
      <c r="A265" s="15">
        <v>0.32445141669999999</v>
      </c>
      <c r="B265" s="15">
        <v>2.26987E-5</v>
      </c>
      <c r="C265" s="15">
        <v>4.70629E-5</v>
      </c>
      <c r="E265" s="28">
        <f ca="1">0.000001*0.0000478181*($I$4*Crysol!G265+$I$5*Crysol!I265)-$I$6</f>
        <v>5.246280446308041E-6</v>
      </c>
      <c r="F265" s="3">
        <f t="shared" ca="1" si="20"/>
        <v>0.13751621811512971</v>
      </c>
      <c r="K265" s="18">
        <v>0.32445141669999999</v>
      </c>
      <c r="L265" s="18">
        <v>-5.9983299999999999E-5</v>
      </c>
      <c r="M265" s="18">
        <v>4.7216099999999997E-5</v>
      </c>
      <c r="O265" s="28">
        <f ca="1">0.000001*0.0000478181*($S$4*Crysol!G265+$S$5*Crysol!I265)-$S$6</f>
        <v>1.1467389028817109E-5</v>
      </c>
      <c r="P265" s="3">
        <f t="shared" ca="1" si="21"/>
        <v>2.2899848994793679</v>
      </c>
      <c r="U265" s="20">
        <v>0.32445141669999999</v>
      </c>
      <c r="V265" s="20">
        <v>8.7071100000000001E-5</v>
      </c>
      <c r="W265" s="20">
        <v>5.0049700000000003E-5</v>
      </c>
      <c r="Y265" s="28">
        <f ca="1">0.000001*0.0000478181*($AC$4*Crysol!G265+$AC$5*Crysol!I265)-$AC$6</f>
        <v>9.0981430344846444E-5</v>
      </c>
      <c r="Z265" s="3">
        <f t="shared" ca="1" si="22"/>
        <v>6.1041323161837094E-3</v>
      </c>
      <c r="AE265" s="22">
        <v>0.32445141669999999</v>
      </c>
      <c r="AF265" s="22">
        <v>3.2393439999999998E-4</v>
      </c>
      <c r="AG265" s="22">
        <v>4.8407800000000001E-5</v>
      </c>
      <c r="AI265" s="28">
        <f ca="1">0.000001*0.0000478181*($AM$4*Crysol!G265+$AM$5*Crysol!I265)-$AM$6</f>
        <v>2.5680196859823485E-4</v>
      </c>
      <c r="AJ265" s="3">
        <f t="shared" ca="1" si="23"/>
        <v>1.9232425653285712</v>
      </c>
      <c r="AO265" s="24">
        <v>0.32445141669999999</v>
      </c>
      <c r="AP265" s="24">
        <v>7.0196929999999998E-4</v>
      </c>
      <c r="AQ265" s="24">
        <v>4.8131099999999997E-5</v>
      </c>
      <c r="AS265" s="28">
        <f ca="1">0.000001*0.0000478181*($AW$4*Crysol!G265+$AW$5*Crysol!I265)-$AW$6</f>
        <v>4.7319441158399597E-4</v>
      </c>
      <c r="AT265" s="3">
        <f t="shared" ca="1" si="24"/>
        <v>22.592543641367318</v>
      </c>
    </row>
    <row r="266" spans="1:46" x14ac:dyDescent="0.25">
      <c r="A266" s="15">
        <v>0.32563087340000002</v>
      </c>
      <c r="B266" s="15">
        <v>8.1003500000000005E-5</v>
      </c>
      <c r="C266" s="15">
        <v>4.7212200000000002E-5</v>
      </c>
      <c r="E266" s="28">
        <f ca="1">0.000001*0.0000478181*($I$4*Crysol!G266+$I$5*Crysol!I266)-$I$6</f>
        <v>5.2529856431822798E-6</v>
      </c>
      <c r="F266" s="3">
        <f t="shared" ca="1" si="20"/>
        <v>2.5743209782463223</v>
      </c>
      <c r="K266" s="18">
        <v>0.32563087340000002</v>
      </c>
      <c r="L266" s="18">
        <v>3.9996200000000002E-5</v>
      </c>
      <c r="M266" s="18">
        <v>4.87937E-5</v>
      </c>
      <c r="O266" s="28">
        <f ca="1">0.000001*0.0000478181*($S$4*Crysol!G266+$S$5*Crysol!I266)-$S$6</f>
        <v>1.1508615006724186E-5</v>
      </c>
      <c r="P266" s="3">
        <f t="shared" ca="1" si="21"/>
        <v>0.34086606294717664</v>
      </c>
      <c r="U266" s="20">
        <v>0.32563087340000002</v>
      </c>
      <c r="V266" s="20">
        <v>2.5936889999999998E-4</v>
      </c>
      <c r="W266" s="20">
        <v>4.8959199999999997E-5</v>
      </c>
      <c r="Y266" s="28">
        <f ca="1">0.000001*0.0000478181*($AC$4*Crysol!G266+$AC$5*Crysol!I266)-$AC$6</f>
        <v>9.1167376936881762E-5</v>
      </c>
      <c r="Z266" s="3">
        <f t="shared" ca="1" si="22"/>
        <v>11.802967804886059</v>
      </c>
      <c r="AE266" s="22">
        <v>0.32563087340000002</v>
      </c>
      <c r="AF266" s="22">
        <v>4.4892709999999999E-4</v>
      </c>
      <c r="AG266" s="22">
        <v>4.72081E-5</v>
      </c>
      <c r="AI266" s="28">
        <f ca="1">0.000001*0.0000478181*($AM$4*Crysol!G266+$AM$5*Crysol!I266)-$AM$6</f>
        <v>2.572734173033867E-4</v>
      </c>
      <c r="AJ266" s="3">
        <f t="shared" ca="1" si="23"/>
        <v>16.481673039059796</v>
      </c>
      <c r="AO266" s="24">
        <v>0.32563087340000002</v>
      </c>
      <c r="AP266" s="24">
        <v>7.7767660000000003E-4</v>
      </c>
      <c r="AQ266" s="24">
        <v>4.9183600000000001E-5</v>
      </c>
      <c r="AS266" s="28">
        <f ca="1">0.000001*0.0000478181*($AW$4*Crysol!G266+$AW$5*Crysol!I266)-$AW$6</f>
        <v>4.7408455867288622E-4</v>
      </c>
      <c r="AT266" s="3">
        <f t="shared" ca="1" si="24"/>
        <v>38.10133010770079</v>
      </c>
    </row>
    <row r="267" spans="1:46" x14ac:dyDescent="0.25">
      <c r="A267" s="15">
        <v>0.3268102705</v>
      </c>
      <c r="B267" s="15">
        <v>4.8351299999999999E-5</v>
      </c>
      <c r="C267" s="15">
        <v>4.8690799999999998E-5</v>
      </c>
      <c r="E267" s="28">
        <f ca="1">0.000001*0.0000478181*($I$4*Crysol!G267+$I$5*Crysol!I267)-$I$6</f>
        <v>5.259690501231251E-6</v>
      </c>
      <c r="F267" s="3">
        <f t="shared" ca="1" si="20"/>
        <v>0.78323414246879774</v>
      </c>
      <c r="K267" s="18">
        <v>0.3268102705</v>
      </c>
      <c r="L267" s="18">
        <v>3.01188E-5</v>
      </c>
      <c r="M267" s="18">
        <v>4.8638599999999999E-5</v>
      </c>
      <c r="O267" s="28">
        <f ca="1">0.000001*0.0000478181*($S$4*Crysol!G267+$S$5*Crysol!I267)-$S$6</f>
        <v>1.1549838901410846E-5</v>
      </c>
      <c r="P267" s="3">
        <f t="shared" ca="1" si="21"/>
        <v>0.14575151615120929</v>
      </c>
      <c r="U267" s="20">
        <v>0.3268102705</v>
      </c>
      <c r="V267" s="20">
        <v>1.5946069999999999E-4</v>
      </c>
      <c r="W267" s="20">
        <v>5.0459800000000001E-5</v>
      </c>
      <c r="Y267" s="28">
        <f ca="1">0.000001*0.0000478181*($AC$4*Crysol!G267+$AC$5*Crysol!I267)-$AC$6</f>
        <v>9.1353314132712102E-5</v>
      </c>
      <c r="Z267" s="3">
        <f t="shared" ca="1" si="22"/>
        <v>1.8217860528686876</v>
      </c>
      <c r="AE267" s="22">
        <v>0.3268102705</v>
      </c>
      <c r="AF267" s="22">
        <v>3.7519460000000001E-4</v>
      </c>
      <c r="AG267" s="22">
        <v>4.9211900000000002E-5</v>
      </c>
      <c r="AI267" s="28">
        <f ca="1">0.000001*0.0000478181*($AM$4*Crysol!G267+$AM$5*Crysol!I267)-$AM$6</f>
        <v>2.5774484218541496E-4</v>
      </c>
      <c r="AJ267" s="3">
        <f t="shared" ca="1" si="23"/>
        <v>5.6959213712143981</v>
      </c>
      <c r="AO267" s="24">
        <v>0.3268102705</v>
      </c>
      <c r="AP267" s="24">
        <v>7.2069460000000001E-4</v>
      </c>
      <c r="AQ267" s="24">
        <v>4.9481899999999998E-5</v>
      </c>
      <c r="AS267" s="28">
        <f ca="1">0.000001*0.0000478181*($AW$4*Crysol!G267+$AW$5*Crysol!I267)-$AW$6</f>
        <v>4.7497466078109474E-4</v>
      </c>
      <c r="AT267" s="3">
        <f t="shared" ca="1" si="24"/>
        <v>24.659715618973866</v>
      </c>
    </row>
    <row r="268" spans="1:46" x14ac:dyDescent="0.25">
      <c r="A268" s="15">
        <v>0.32798966769999999</v>
      </c>
      <c r="B268" s="15">
        <v>-2.7227299999999999E-5</v>
      </c>
      <c r="C268" s="15">
        <v>5.0294499999999998E-5</v>
      </c>
      <c r="E268" s="28">
        <f ca="1">0.000001*0.0000478181*($I$4*Crysol!G268+$I$5*Crysol!I268)-$I$6</f>
        <v>5.2663953598487218E-6</v>
      </c>
      <c r="F268" s="3">
        <f t="shared" ca="1" si="20"/>
        <v>0.4174045885604924</v>
      </c>
      <c r="K268" s="18">
        <v>0.32798966769999999</v>
      </c>
      <c r="L268" s="18">
        <v>-2.6548899999999999E-5</v>
      </c>
      <c r="M268" s="18">
        <v>5.1192300000000001E-5</v>
      </c>
      <c r="O268" s="28">
        <f ca="1">0.000001*0.0000478181*($S$4*Crysol!G268+$S$5*Crysol!I268)-$S$6</f>
        <v>1.1591062799592845E-5</v>
      </c>
      <c r="P268" s="3">
        <f t="shared" ca="1" si="21"/>
        <v>0.55507446081345491</v>
      </c>
      <c r="U268" s="20">
        <v>0.32798966769999999</v>
      </c>
      <c r="V268" s="20">
        <v>1.274635E-4</v>
      </c>
      <c r="W268" s="20">
        <v>5.1335899999999998E-5</v>
      </c>
      <c r="Y268" s="28">
        <f ca="1">0.000001*0.0000478181*($AC$4*Crysol!G268+$AC$5*Crysol!I268)-$AC$6</f>
        <v>9.1539251344307935E-5</v>
      </c>
      <c r="Z268" s="3">
        <f t="shared" ca="1" si="22"/>
        <v>0.48970329583036948</v>
      </c>
      <c r="AE268" s="22">
        <v>0.32798966769999999</v>
      </c>
      <c r="AF268" s="22">
        <v>3.3896110000000002E-4</v>
      </c>
      <c r="AG268" s="22">
        <v>4.8768399999999999E-5</v>
      </c>
      <c r="AI268" s="28">
        <f ca="1">0.000001*0.0000478181*($AM$4*Crysol!G268+$AM$5*Crysol!I268)-$AM$6</f>
        <v>2.5821626710741493E-4</v>
      </c>
      <c r="AJ268" s="3">
        <f t="shared" ca="1" si="23"/>
        <v>2.7412741154514584</v>
      </c>
      <c r="AO268" s="24">
        <v>0.32798966769999999</v>
      </c>
      <c r="AP268" s="24">
        <v>6.6406940000000002E-4</v>
      </c>
      <c r="AQ268" s="24">
        <v>5.1937800000000003E-5</v>
      </c>
      <c r="AS268" s="28">
        <f ca="1">0.000001*0.0000478181*($AW$4*Crysol!G268+$AW$5*Crysol!I268)-$AW$6</f>
        <v>4.7586476296477425E-4</v>
      </c>
      <c r="AT268" s="3">
        <f t="shared" ca="1" si="24"/>
        <v>13.130871146299082</v>
      </c>
    </row>
    <row r="269" spans="1:46" x14ac:dyDescent="0.25">
      <c r="A269" s="15">
        <v>0.32916900519999998</v>
      </c>
      <c r="B269" s="15">
        <v>1.040418E-4</v>
      </c>
      <c r="C269" s="15">
        <v>5.1399600000000002E-5</v>
      </c>
      <c r="E269" s="28">
        <f ca="1">0.000001*0.0000478181*($I$4*Crysol!G269+$I$5*Crysol!I269)-$I$6</f>
        <v>5.2730998790724235E-6</v>
      </c>
      <c r="F269" s="3">
        <f t="shared" ca="1" si="20"/>
        <v>3.6924888939008307</v>
      </c>
      <c r="K269" s="18">
        <v>0.32916900519999998</v>
      </c>
      <c r="L269" s="18">
        <v>1.9875999999999998E-6</v>
      </c>
      <c r="M269" s="18">
        <v>5.2006099999999997E-5</v>
      </c>
      <c r="O269" s="28">
        <f ca="1">0.000001*0.0000478181*($S$4*Crysol!G269+$S$5*Crysol!I269)-$S$6</f>
        <v>1.1632284611059075E-5</v>
      </c>
      <c r="P269" s="3">
        <f t="shared" ca="1" si="21"/>
        <v>3.4392796293297098E-2</v>
      </c>
      <c r="U269" s="20">
        <v>0.32916900519999998</v>
      </c>
      <c r="V269" s="20">
        <v>1.8609E-4</v>
      </c>
      <c r="W269" s="20">
        <v>5.5498000000000003E-5</v>
      </c>
      <c r="Y269" s="28">
        <f ca="1">0.000001*0.0000478181*($AC$4*Crysol!G269+$AC$5*Crysol!I269)-$AC$6</f>
        <v>9.1725179143933296E-5</v>
      </c>
      <c r="Z269" s="3">
        <f t="shared" ca="1" si="22"/>
        <v>2.8911163806410514</v>
      </c>
      <c r="AE269" s="22">
        <v>0.32916900519999998</v>
      </c>
      <c r="AF269" s="22">
        <v>3.9311339999999998E-4</v>
      </c>
      <c r="AG269" s="22">
        <v>5.12878E-5</v>
      </c>
      <c r="AI269" s="28">
        <f ca="1">0.000001*0.0000478181*($AM$4*Crysol!G269+$AM$5*Crysol!I269)-$AM$6</f>
        <v>2.5868766816631943E-4</v>
      </c>
      <c r="AJ269" s="3">
        <f t="shared" ca="1" si="23"/>
        <v>6.8696827041830533</v>
      </c>
      <c r="AO269" s="24">
        <v>0.32916900519999998</v>
      </c>
      <c r="AP269" s="24">
        <v>6.3547080000000001E-4</v>
      </c>
      <c r="AQ269" s="24">
        <v>5.2028699999999999E-5</v>
      </c>
      <c r="AS269" s="28">
        <f ca="1">0.000001*0.0000478181*($AW$4*Crysol!G269+$AW$5*Crysol!I269)-$AW$6</f>
        <v>4.7675482009230095E-4</v>
      </c>
      <c r="AT269" s="3">
        <f t="shared" ca="1" si="24"/>
        <v>9.3058352647335472</v>
      </c>
    </row>
    <row r="270" spans="1:46" x14ac:dyDescent="0.25">
      <c r="A270" s="15">
        <v>0.33034834270000002</v>
      </c>
      <c r="B270" s="15">
        <v>5.4293199999999997E-5</v>
      </c>
      <c r="C270" s="15">
        <v>5.1649800000000001E-5</v>
      </c>
      <c r="E270" s="28">
        <f ca="1">0.000001*0.0000478181*($I$4*Crysol!G270+$I$5*Crysol!I270)-$I$6</f>
        <v>5.2826172000542319E-6</v>
      </c>
      <c r="F270" s="3">
        <f t="shared" ca="1" si="20"/>
        <v>0.90041442800606364</v>
      </c>
      <c r="K270" s="18">
        <v>0.33034834270000002</v>
      </c>
      <c r="L270" s="18">
        <v>4.4703699999999997E-5</v>
      </c>
      <c r="M270" s="18">
        <v>4.9508800000000003E-5</v>
      </c>
      <c r="O270" s="28">
        <f ca="1">0.000001*0.0000478181*($S$4*Crysol!G270+$S$5*Crysol!I270)-$S$6</f>
        <v>1.169055997663238E-5</v>
      </c>
      <c r="P270" s="3">
        <f t="shared" ca="1" si="21"/>
        <v>0.44464034653591528</v>
      </c>
      <c r="U270" s="20">
        <v>0.33034834270000002</v>
      </c>
      <c r="V270" s="20">
        <v>2.0361049999999999E-4</v>
      </c>
      <c r="W270" s="20">
        <v>5.23784E-5</v>
      </c>
      <c r="Y270" s="28">
        <f ca="1">0.000001*0.0000478181*($AC$4*Crysol!G270+$AC$5*Crysol!I270)-$AC$6</f>
        <v>9.1987735954179324E-5</v>
      </c>
      <c r="Z270" s="3">
        <f t="shared" ca="1" si="22"/>
        <v>4.5415185154460405</v>
      </c>
      <c r="AE270" s="22">
        <v>0.33034834270000002</v>
      </c>
      <c r="AF270" s="22">
        <v>4.2741539999999997E-4</v>
      </c>
      <c r="AG270" s="22">
        <v>5.1727200000000002E-5</v>
      </c>
      <c r="AI270" s="28">
        <f ca="1">0.000001*0.0000478181*($AM$4*Crysol!G270+$AM$5*Crysol!I270)-$AM$6</f>
        <v>2.5935315842335905E-4</v>
      </c>
      <c r="AJ270" s="3">
        <f t="shared" ca="1" si="23"/>
        <v>10.556072450162908</v>
      </c>
      <c r="AO270" s="24">
        <v>0.33034834270000002</v>
      </c>
      <c r="AP270" s="24">
        <v>6.7954210000000003E-4</v>
      </c>
      <c r="AQ270" s="24">
        <v>5.14296E-5</v>
      </c>
      <c r="AS270" s="28">
        <f ca="1">0.000001*0.0000478181*($AW$4*Crysol!G270+$AW$5*Crysol!I270)-$AW$6</f>
        <v>4.7801119044769643E-4</v>
      </c>
      <c r="AT270" s="3">
        <f t="shared" ca="1" si="24"/>
        <v>15.355255133528793</v>
      </c>
    </row>
    <row r="271" spans="1:46" x14ac:dyDescent="0.25">
      <c r="A271" s="15">
        <v>0.33152765039999998</v>
      </c>
      <c r="B271" s="15">
        <v>-7.0448200000000001E-5</v>
      </c>
      <c r="C271" s="15">
        <v>5.2569699999999999E-5</v>
      </c>
      <c r="E271" s="28">
        <f ca="1">0.000001*0.0000478181*($I$4*Crysol!G271+$I$5*Crysol!I271)-$I$6</f>
        <v>5.2988442376434827E-6</v>
      </c>
      <c r="F271" s="3">
        <f t="shared" ca="1" si="20"/>
        <v>2.0761579184946917</v>
      </c>
      <c r="K271" s="18">
        <v>0.33152765039999998</v>
      </c>
      <c r="L271" s="18">
        <v>6.6208699999999995E-5</v>
      </c>
      <c r="M271" s="18">
        <v>5.4968E-5</v>
      </c>
      <c r="O271" s="28">
        <f ca="1">0.000001*0.0000478181*($S$4*Crysol!G271+$S$5*Crysol!I271)-$S$6</f>
        <v>1.1789515235171031E-5</v>
      </c>
      <c r="P271" s="3">
        <f t="shared" ca="1" si="21"/>
        <v>0.98013114990478012</v>
      </c>
      <c r="U271" s="20">
        <v>0.33152765039999998</v>
      </c>
      <c r="V271" s="20">
        <v>1.1005079999999999E-4</v>
      </c>
      <c r="W271" s="20">
        <v>5.2292500000000001E-5</v>
      </c>
      <c r="Y271" s="28">
        <f ca="1">0.000001*0.0000478181*($AC$4*Crysol!G271+$AC$5*Crysol!I271)-$AC$6</f>
        <v>9.2433085138890567E-5</v>
      </c>
      <c r="Z271" s="3">
        <f t="shared" ca="1" si="22"/>
        <v>0.11350639833879324</v>
      </c>
      <c r="AE271" s="22">
        <v>0.33152765039999998</v>
      </c>
      <c r="AF271" s="22">
        <v>3.6712589999999997E-4</v>
      </c>
      <c r="AG271" s="22">
        <v>5.3282400000000003E-5</v>
      </c>
      <c r="AI271" s="28">
        <f ca="1">0.000001*0.0000478181*($AM$4*Crysol!G271+$AM$5*Crysol!I271)-$AM$6</f>
        <v>2.6048163292327994E-4</v>
      </c>
      <c r="AJ271" s="3">
        <f t="shared" ca="1" si="23"/>
        <v>4.0059679523936937</v>
      </c>
      <c r="AO271" s="24">
        <v>0.33152765039999998</v>
      </c>
      <c r="AP271" s="24">
        <v>7.010839E-4</v>
      </c>
      <c r="AQ271" s="24">
        <v>5.3984699999999998E-5</v>
      </c>
      <c r="AS271" s="28">
        <f ca="1">0.000001*0.0000478181*($AW$4*Crysol!G271+$AW$5*Crysol!I271)-$AW$6</f>
        <v>4.801413716710956E-4</v>
      </c>
      <c r="AT271" s="3">
        <f t="shared" ca="1" si="24"/>
        <v>16.750094224635102</v>
      </c>
    </row>
    <row r="272" spans="1:46" x14ac:dyDescent="0.25">
      <c r="A272" s="15">
        <v>0.33270689850000001</v>
      </c>
      <c r="B272" s="15">
        <v>-4.4521699999999998E-5</v>
      </c>
      <c r="C272" s="15">
        <v>4.9873200000000002E-5</v>
      </c>
      <c r="E272" s="28">
        <f ca="1">0.000001*0.0000478181*($I$4*Crysol!G272+$I$5*Crysol!I272)-$I$6</f>
        <v>5.3150704551486799E-6</v>
      </c>
      <c r="F272" s="3">
        <f t="shared" ca="1" si="20"/>
        <v>0.99853964694493946</v>
      </c>
      <c r="K272" s="18">
        <v>0.33270689850000001</v>
      </c>
      <c r="L272" s="18">
        <v>-7.7854499999999998E-5</v>
      </c>
      <c r="M272" s="18">
        <v>5.3325799999999997E-5</v>
      </c>
      <c r="O272" s="28">
        <f ca="1">0.000001*0.0000478181*($S$4*Crysol!G272+$S$5*Crysol!I272)-$S$6</f>
        <v>1.1888465492696461E-5</v>
      </c>
      <c r="P272" s="3">
        <f t="shared" ca="1" si="21"/>
        <v>2.8322140556358781</v>
      </c>
      <c r="U272" s="20">
        <v>0.33270689850000001</v>
      </c>
      <c r="V272" s="20">
        <v>9.9919699999999998E-5</v>
      </c>
      <c r="W272" s="20">
        <v>5.5874800000000002E-5</v>
      </c>
      <c r="Y272" s="28">
        <f ca="1">0.000001*0.0000478181*($AC$4*Crysol!G272+$AC$5*Crysol!I272)-$AC$6</f>
        <v>9.28784118164891E-5</v>
      </c>
      <c r="Z272" s="3">
        <f t="shared" ca="1" si="22"/>
        <v>1.5880796310368404E-2</v>
      </c>
      <c r="AE272" s="22">
        <v>0.33270689850000001</v>
      </c>
      <c r="AF272" s="22">
        <v>2.7414280000000001E-4</v>
      </c>
      <c r="AG272" s="22">
        <v>5.28852E-5</v>
      </c>
      <c r="AI272" s="28">
        <f ca="1">0.000001*0.0000478181*($AM$4*Crysol!G272+$AM$5*Crysol!I272)-$AM$6</f>
        <v>2.6161005039221542E-4</v>
      </c>
      <c r="AJ272" s="3">
        <f t="shared" ca="1" si="23"/>
        <v>5.6159654040293057E-2</v>
      </c>
      <c r="AO272" s="24">
        <v>0.33270689850000001</v>
      </c>
      <c r="AP272" s="24">
        <v>6.279705E-4</v>
      </c>
      <c r="AQ272" s="24">
        <v>5.3006700000000002E-5</v>
      </c>
      <c r="AS272" s="28">
        <f ca="1">0.000001*0.0000478181*($AW$4*Crysol!G272+$AW$5*Crysol!I272)-$AW$6</f>
        <v>4.822714452391299E-4</v>
      </c>
      <c r="AT272" s="3">
        <f t="shared" ca="1" si="24"/>
        <v>7.5553038242354802</v>
      </c>
    </row>
    <row r="273" spans="1:46" x14ac:dyDescent="0.25">
      <c r="A273" s="15">
        <v>0.33388614649999998</v>
      </c>
      <c r="B273" s="15">
        <v>1.458249E-4</v>
      </c>
      <c r="C273" s="15">
        <v>5.4790899999999997E-5</v>
      </c>
      <c r="E273" s="28">
        <f ca="1">0.000001*0.0000478181*($I$4*Crysol!G273+$I$5*Crysol!I273)-$I$6</f>
        <v>5.331296671277895E-6</v>
      </c>
      <c r="F273" s="3">
        <f t="shared" ca="1" si="20"/>
        <v>6.5750072196882483</v>
      </c>
      <c r="K273" s="18">
        <v>0.33388614649999998</v>
      </c>
      <c r="L273" s="18">
        <v>7.7729600000000002E-5</v>
      </c>
      <c r="M273" s="18">
        <v>5.5400499999999999E-5</v>
      </c>
      <c r="O273" s="28">
        <f ca="1">0.000001*0.0000478181*($S$4*Crysol!G273+$S$5*Crysol!I273)-$S$6</f>
        <v>1.1987415741830924E-5</v>
      </c>
      <c r="P273" s="3">
        <f t="shared" ca="1" si="21"/>
        <v>1.4081888129073661</v>
      </c>
      <c r="U273" s="20">
        <v>0.33388614649999998</v>
      </c>
      <c r="V273" s="20">
        <v>2.2719990000000001E-4</v>
      </c>
      <c r="W273" s="20">
        <v>5.3509800000000001E-5</v>
      </c>
      <c r="Y273" s="28">
        <f ca="1">0.000001*0.0000478181*($AC$4*Crysol!G273+$AC$5*Crysol!I273)-$AC$6</f>
        <v>9.3323738456323977E-5</v>
      </c>
      <c r="Z273" s="3">
        <f t="shared" ca="1" si="22"/>
        <v>6.2595029482799243</v>
      </c>
      <c r="AE273" s="22">
        <v>0.33388614649999998</v>
      </c>
      <c r="AF273" s="22">
        <v>5.363144E-4</v>
      </c>
      <c r="AG273" s="22">
        <v>5.5636000000000001E-5</v>
      </c>
      <c r="AI273" s="28">
        <f ca="1">0.000001*0.0000478181*($AM$4*Crysol!G273+$AM$5*Crysol!I273)-$AM$6</f>
        <v>2.6273846776546134E-4</v>
      </c>
      <c r="AJ273" s="3">
        <f t="shared" ca="1" si="23"/>
        <v>24.179314195376392</v>
      </c>
      <c r="AO273" s="24">
        <v>0.33388614649999998</v>
      </c>
      <c r="AP273" s="24">
        <v>7.6717590000000002E-4</v>
      </c>
      <c r="AQ273" s="24">
        <v>5.5240700000000001E-5</v>
      </c>
      <c r="AS273" s="28">
        <f ca="1">0.000001*0.0000478181*($AW$4*Crysol!G273+$AW$5*Crysol!I273)-$AW$6</f>
        <v>4.8440151862653416E-4</v>
      </c>
      <c r="AT273" s="3">
        <f t="shared" ca="1" si="24"/>
        <v>26.203649122602254</v>
      </c>
    </row>
    <row r="274" spans="1:46" x14ac:dyDescent="0.25">
      <c r="A274" s="15">
        <v>0.33506536479999999</v>
      </c>
      <c r="B274" s="15">
        <v>-2.3209799999999999E-5</v>
      </c>
      <c r="C274" s="15">
        <v>5.5558199999999999E-5</v>
      </c>
      <c r="E274" s="28">
        <f ca="1">0.000001*0.0000478181*($I$4*Crysol!G274+$I$5*Crysol!I274)-$I$6</f>
        <v>5.3475224787410654E-6</v>
      </c>
      <c r="F274" s="3">
        <f t="shared" ca="1" si="20"/>
        <v>0.26420354338220658</v>
      </c>
      <c r="K274" s="18">
        <v>0.33506536479999999</v>
      </c>
      <c r="L274" s="18">
        <v>1.102384E-4</v>
      </c>
      <c r="M274" s="18">
        <v>5.1771599999999997E-5</v>
      </c>
      <c r="O274" s="28">
        <f ca="1">0.000001*0.0000478181*($S$4*Crysol!G274+$S$5*Crysol!I274)-$S$6</f>
        <v>1.2086363498849736E-5</v>
      </c>
      <c r="P274" s="3">
        <f t="shared" ca="1" si="21"/>
        <v>3.5943093763944209</v>
      </c>
      <c r="U274" s="20">
        <v>0.33506536479999999</v>
      </c>
      <c r="V274" s="20">
        <v>1.8583790000000001E-4</v>
      </c>
      <c r="W274" s="20">
        <v>5.8881200000000001E-5</v>
      </c>
      <c r="Y274" s="28">
        <f ca="1">0.000001*0.0000478181*($AC$4*Crysol!G274+$AC$5*Crysol!I274)-$AC$6</f>
        <v>9.3769053880366101E-5</v>
      </c>
      <c r="Z274" s="3">
        <f t="shared" ca="1" si="22"/>
        <v>2.4449618997048486</v>
      </c>
      <c r="AE274" s="22">
        <v>0.33506536479999999</v>
      </c>
      <c r="AF274" s="22">
        <v>3.8290930000000001E-4</v>
      </c>
      <c r="AG274" s="22">
        <v>5.4523600000000001E-5</v>
      </c>
      <c r="AI274" s="28">
        <f ca="1">0.000001*0.0000478181*($AM$4*Crysol!G274+$AM$5*Crysol!I274)-$AM$6</f>
        <v>2.6386685671890418E-4</v>
      </c>
      <c r="AJ274" s="3">
        <f t="shared" ca="1" si="23"/>
        <v>4.7668843747171028</v>
      </c>
      <c r="AO274" s="24">
        <v>0.33506536479999999</v>
      </c>
      <c r="AP274" s="24">
        <v>6.5167380000000002E-4</v>
      </c>
      <c r="AQ274" s="24">
        <v>5.4894800000000002E-5</v>
      </c>
      <c r="AS274" s="28">
        <f ca="1">0.000001*0.0000478181*($AW$4*Crysol!G274+$AW$5*Crysol!I274)-$AW$6</f>
        <v>4.8653153836688591E-4</v>
      </c>
      <c r="AT274" s="3">
        <f t="shared" ca="1" si="24"/>
        <v>9.0501138302717532</v>
      </c>
    </row>
    <row r="275" spans="1:46" x14ac:dyDescent="0.25">
      <c r="A275" s="15">
        <v>0.33624455330000003</v>
      </c>
      <c r="B275" s="15">
        <v>1.4587799999999999E-5</v>
      </c>
      <c r="C275" s="15">
        <v>5.6141799999999998E-5</v>
      </c>
      <c r="E275" s="28">
        <f ca="1">0.000001*0.0000478181*($I$4*Crysol!G275+$I$5*Crysol!I275)-$I$6</f>
        <v>5.3637478761622073E-6</v>
      </c>
      <c r="F275" s="3">
        <f t="shared" ca="1" si="20"/>
        <v>2.6994223007601511E-2</v>
      </c>
      <c r="K275" s="18">
        <v>0.33624455330000003</v>
      </c>
      <c r="L275" s="18">
        <v>6.7653500000000005E-5</v>
      </c>
      <c r="M275" s="18">
        <v>5.4063900000000003E-5</v>
      </c>
      <c r="O275" s="28">
        <f ca="1">0.000001*0.0000478181*($S$4*Crysol!G275+$S$5*Crysol!I275)-$S$6</f>
        <v>1.2185308755361945E-5</v>
      </c>
      <c r="P275" s="3">
        <f t="shared" ca="1" si="21"/>
        <v>1.0526239962770259</v>
      </c>
      <c r="U275" s="20">
        <v>0.33624455330000003</v>
      </c>
      <c r="V275" s="20">
        <v>1.7583599999999999E-4</v>
      </c>
      <c r="W275" s="20">
        <v>5.9438799999999997E-5</v>
      </c>
      <c r="Y275" s="28">
        <f ca="1">0.000001*0.0000478181*($AC$4*Crysol!G275+$AC$5*Crysol!I275)-$AC$6</f>
        <v>9.4214358050851842E-5</v>
      </c>
      <c r="Z275" s="3">
        <f t="shared" ca="1" si="22"/>
        <v>1.885691260233457</v>
      </c>
      <c r="AE275" s="22">
        <v>0.33624455330000003</v>
      </c>
      <c r="AF275" s="22">
        <v>3.968601E-4</v>
      </c>
      <c r="AG275" s="22">
        <v>5.5479500000000003E-5</v>
      </c>
      <c r="AI275" s="28">
        <f ca="1">0.000001*0.0000478181*($AM$4*Crysol!G275+$AM$5*Crysol!I275)-$AM$6</f>
        <v>2.6499521715685437E-4</v>
      </c>
      <c r="AJ275" s="3">
        <f t="shared" ca="1" si="23"/>
        <v>5.6492816795999756</v>
      </c>
      <c r="AO275" s="24">
        <v>0.33624455330000003</v>
      </c>
      <c r="AP275" s="24">
        <v>6.5743469999999995E-4</v>
      </c>
      <c r="AQ275" s="24">
        <v>5.5441800000000002E-5</v>
      </c>
      <c r="AS275" s="28">
        <f ca="1">0.000001*0.0000478181*($AW$4*Crysol!G275+$AW$5*Crysol!I275)-$AW$6</f>
        <v>4.8866150427955522E-4</v>
      </c>
      <c r="AT275" s="3">
        <f t="shared" ca="1" si="24"/>
        <v>9.2668536425731549</v>
      </c>
    </row>
    <row r="276" spans="1:46" x14ac:dyDescent="0.25">
      <c r="A276" s="15">
        <v>0.33742371199999999</v>
      </c>
      <c r="B276" s="15">
        <v>3.07521E-5</v>
      </c>
      <c r="C276" s="15">
        <v>5.4021599999999998E-5</v>
      </c>
      <c r="E276" s="28">
        <f ca="1">0.000001*0.0000478181*($I$4*Crysol!G276+$I$5*Crysol!I276)-$I$6</f>
        <v>5.3799728635413206E-6</v>
      </c>
      <c r="F276" s="3">
        <f t="shared" ca="1" si="20"/>
        <v>0.22058647064234729</v>
      </c>
      <c r="K276" s="18">
        <v>0.33742371199999999</v>
      </c>
      <c r="L276" s="18">
        <v>-8.0307999999999994E-6</v>
      </c>
      <c r="M276" s="18">
        <v>5.58488E-5</v>
      </c>
      <c r="O276" s="28">
        <f ca="1">0.000001*0.0000478181*($S$4*Crysol!G276+$S$5*Crysol!I276)-$S$6</f>
        <v>1.2284251511367522E-5</v>
      </c>
      <c r="P276" s="3">
        <f t="shared" ca="1" si="21"/>
        <v>0.1323147204741294</v>
      </c>
      <c r="U276" s="20">
        <v>0.33742371199999999</v>
      </c>
      <c r="V276" s="20">
        <v>1.0824929999999999E-4</v>
      </c>
      <c r="W276" s="20">
        <v>5.6056400000000001E-5</v>
      </c>
      <c r="Y276" s="28">
        <f ca="1">0.000001*0.0000478181*($AC$4*Crysol!G276+$AC$5*Crysol!I276)-$AC$6</f>
        <v>9.4659650967781147E-5</v>
      </c>
      <c r="Z276" s="3">
        <f t="shared" ca="1" si="22"/>
        <v>5.8771405184034148E-2</v>
      </c>
      <c r="AE276" s="22">
        <v>0.33742371199999999</v>
      </c>
      <c r="AF276" s="22">
        <v>3.871651E-4</v>
      </c>
      <c r="AG276" s="22">
        <v>5.6354200000000003E-5</v>
      </c>
      <c r="AI276" s="28">
        <f ca="1">0.000001*0.0000478181*($AM$4*Crysol!G276+$AM$5*Crysol!I276)-$AM$6</f>
        <v>2.6612354907931175E-4</v>
      </c>
      <c r="AJ276" s="3">
        <f t="shared" ca="1" si="23"/>
        <v>4.6133497573654099</v>
      </c>
      <c r="AO276" s="24">
        <v>0.33742371199999999</v>
      </c>
      <c r="AP276" s="24">
        <v>5.9504600000000001E-4</v>
      </c>
      <c r="AQ276" s="24">
        <v>5.7548099999999999E-5</v>
      </c>
      <c r="AS276" s="28">
        <f ca="1">0.000001*0.0000478181*($AW$4*Crysol!G276+$AW$5*Crysol!I276)-$AW$6</f>
        <v>4.9079141636454177E-4</v>
      </c>
      <c r="AT276" s="3">
        <f t="shared" ca="1" si="24"/>
        <v>3.2819226195670712</v>
      </c>
    </row>
    <row r="277" spans="1:46" x14ac:dyDescent="0.25">
      <c r="A277" s="15">
        <v>0.33860284089999998</v>
      </c>
      <c r="B277" s="15">
        <v>-4.8056000000000002E-5</v>
      </c>
      <c r="C277" s="15">
        <v>5.6600200000000001E-5</v>
      </c>
      <c r="E277" s="28">
        <f ca="1">0.000001*0.0000478181*($I$4*Crysol!G277+$I$5*Crysol!I277)-$I$6</f>
        <v>5.3961974408784089E-6</v>
      </c>
      <c r="F277" s="3">
        <f t="shared" ca="1" si="20"/>
        <v>0.89185694027327311</v>
      </c>
      <c r="K277" s="18">
        <v>0.33860284089999998</v>
      </c>
      <c r="L277" s="18">
        <v>1.005329E-4</v>
      </c>
      <c r="M277" s="18">
        <v>6.07412E-5</v>
      </c>
      <c r="O277" s="28">
        <f ca="1">0.000001*0.0000478181*($S$4*Crysol!G277+$S$5*Crysol!I277)-$S$6</f>
        <v>1.2383191766866496E-5</v>
      </c>
      <c r="P277" s="3">
        <f t="shared" ca="1" si="21"/>
        <v>2.1060807722544634</v>
      </c>
      <c r="U277" s="20">
        <v>0.33860284089999998</v>
      </c>
      <c r="V277" s="20">
        <v>1.1261289999999999E-4</v>
      </c>
      <c r="W277" s="20">
        <v>5.7754499999999997E-5</v>
      </c>
      <c r="Y277" s="28">
        <f ca="1">0.000001*0.0000478181*($AC$4*Crysol!G277+$AC$5*Crysol!I277)-$AC$6</f>
        <v>9.5104932631154125E-5</v>
      </c>
      <c r="Z277" s="3">
        <f t="shared" ca="1" si="22"/>
        <v>9.189667546877732E-2</v>
      </c>
      <c r="AE277" s="22">
        <v>0.33860284089999998</v>
      </c>
      <c r="AF277" s="22">
        <v>3.4519029999999999E-4</v>
      </c>
      <c r="AG277" s="22">
        <v>5.8750299999999999E-5</v>
      </c>
      <c r="AI277" s="28">
        <f ca="1">0.000001*0.0000478181*($AM$4*Crysol!G277+$AM$5*Crysol!I277)-$AM$6</f>
        <v>2.6725185248627654E-4</v>
      </c>
      <c r="AJ277" s="3">
        <f t="shared" ca="1" si="23"/>
        <v>1.7598810871547927</v>
      </c>
      <c r="AO277" s="24">
        <v>0.33860284089999998</v>
      </c>
      <c r="AP277" s="24">
        <v>6.3469950000000002E-4</v>
      </c>
      <c r="AQ277" s="24">
        <v>5.7936999999999998E-5</v>
      </c>
      <c r="AS277" s="28">
        <f ca="1">0.000001*0.0000478181*($AW$4*Crysol!G277+$AW$5*Crysol!I277)-$AW$6</f>
        <v>4.9292127462184599E-4</v>
      </c>
      <c r="AT277" s="3">
        <f t="shared" ca="1" si="24"/>
        <v>5.9883484763045107</v>
      </c>
    </row>
    <row r="278" spans="1:46" x14ac:dyDescent="0.25">
      <c r="A278" s="15">
        <v>0.33978194</v>
      </c>
      <c r="B278" s="15">
        <v>-4.4156999999999999E-6</v>
      </c>
      <c r="C278" s="15">
        <v>5.9080199999999997E-5</v>
      </c>
      <c r="E278" s="28">
        <f ca="1">0.000001*0.0000478181*($I$4*Crysol!G278+$I$5*Crysol!I278)-$I$6</f>
        <v>5.4124216081734678E-6</v>
      </c>
      <c r="F278" s="3">
        <f t="shared" ca="1" si="20"/>
        <v>2.7673056481906873E-2</v>
      </c>
      <c r="K278" s="18">
        <v>0.33978194</v>
      </c>
      <c r="L278" s="18">
        <v>-1.165184E-4</v>
      </c>
      <c r="M278" s="18">
        <v>6.0274600000000001E-5</v>
      </c>
      <c r="O278" s="28">
        <f ca="1">0.000001*0.0000478181*($S$4*Crysol!G278+$S$5*Crysol!I278)-$S$6</f>
        <v>1.2482129521858845E-5</v>
      </c>
      <c r="P278" s="3">
        <f t="shared" ca="1" si="21"/>
        <v>4.5805150253709934</v>
      </c>
      <c r="U278" s="20">
        <v>0.33978194</v>
      </c>
      <c r="V278" s="20">
        <v>6.7028900000000005E-5</v>
      </c>
      <c r="W278" s="20">
        <v>6.1197899999999999E-5</v>
      </c>
      <c r="Y278" s="28">
        <f ca="1">0.000001*0.0000478181*($AC$4*Crysol!G278+$AC$5*Crysol!I278)-$AC$6</f>
        <v>9.5550203040970665E-5</v>
      </c>
      <c r="Z278" s="3">
        <f t="shared" ca="1" si="22"/>
        <v>0.21720293371115235</v>
      </c>
      <c r="AE278" s="22">
        <v>0.33978194</v>
      </c>
      <c r="AF278" s="22">
        <v>3.2911090000000001E-4</v>
      </c>
      <c r="AG278" s="22">
        <v>5.8338699999999998E-5</v>
      </c>
      <c r="AI278" s="28">
        <f ca="1">0.000001*0.0000478181*($AM$4*Crysol!G278+$AM$5*Crysol!I278)-$AM$6</f>
        <v>2.6838012737774857E-4</v>
      </c>
      <c r="AJ278" s="3">
        <f t="shared" ca="1" si="23"/>
        <v>1.0836876352304734</v>
      </c>
      <c r="AO278" s="24">
        <v>0.33978194</v>
      </c>
      <c r="AP278" s="24">
        <v>5.8406560000000003E-4</v>
      </c>
      <c r="AQ278" s="24">
        <v>5.9202700000000002E-5</v>
      </c>
      <c r="AS278" s="28">
        <f ca="1">0.000001*0.0000478181*($AW$4*Crysol!G278+$AW$5*Crysol!I278)-$AW$6</f>
        <v>4.9505107905146767E-4</v>
      </c>
      <c r="AT278" s="3">
        <f t="shared" ca="1" si="24"/>
        <v>2.2606779097716649</v>
      </c>
    </row>
    <row r="279" spans="1:46" x14ac:dyDescent="0.25">
      <c r="A279" s="15">
        <v>0.34096100930000001</v>
      </c>
      <c r="B279" s="15">
        <v>-1.23815E-5</v>
      </c>
      <c r="C279" s="15">
        <v>6.1808400000000003E-5</v>
      </c>
      <c r="E279" s="28">
        <f ca="1">0.000001*0.0000478181*($I$4*Crysol!G279+$I$5*Crysol!I279)-$I$6</f>
        <v>5.4334071038684997E-6</v>
      </c>
      <c r="F279" s="3">
        <f t="shared" ca="1" si="20"/>
        <v>8.3075338841724897E-2</v>
      </c>
      <c r="K279" s="18">
        <v>0.34096100930000001</v>
      </c>
      <c r="L279" s="18">
        <v>-3.3200700000000002E-5</v>
      </c>
      <c r="M279" s="18">
        <v>6.25982E-5</v>
      </c>
      <c r="O279" s="28">
        <f ca="1">0.000001*0.0000478181*($S$4*Crysol!G279+$S$5*Crysol!I279)-$S$6</f>
        <v>1.2610006432897251E-5</v>
      </c>
      <c r="P279" s="3">
        <f t="shared" ca="1" si="21"/>
        <v>0.53556265669400116</v>
      </c>
      <c r="U279" s="20">
        <v>0.34096100930000001</v>
      </c>
      <c r="V279" s="20">
        <v>1.4587350000000001E-4</v>
      </c>
      <c r="W279" s="20">
        <v>6.3993300000000003E-5</v>
      </c>
      <c r="Y279" s="28">
        <f ca="1">0.000001*0.0000478181*($AC$4*Crysol!G279+$AC$5*Crysol!I279)-$AC$6</f>
        <v>9.6125597565949758E-5</v>
      </c>
      <c r="Z279" s="3">
        <f t="shared" ca="1" si="22"/>
        <v>0.60433887951222665</v>
      </c>
      <c r="AE279" s="22">
        <v>0.34096100930000001</v>
      </c>
      <c r="AF279" s="22">
        <v>3.8011400000000003E-4</v>
      </c>
      <c r="AG279" s="22">
        <v>6.08304E-5</v>
      </c>
      <c r="AI279" s="28">
        <f ca="1">0.000001*0.0000478181*($AM$4*Crysol!G279+$AM$5*Crysol!I279)-$AM$6</f>
        <v>2.6983804581082974E-4</v>
      </c>
      <c r="AJ279" s="3">
        <f t="shared" ca="1" si="23"/>
        <v>3.2863991085885047</v>
      </c>
      <c r="AO279" s="24">
        <v>0.34096100930000001</v>
      </c>
      <c r="AP279" s="24">
        <v>6.1997280000000005E-4</v>
      </c>
      <c r="AQ279" s="24">
        <v>5.9767900000000001E-5</v>
      </c>
      <c r="AS279" s="28">
        <f ca="1">0.000001*0.0000478181*($AW$4*Crysol!G279+$AW$5*Crysol!I279)-$AW$6</f>
        <v>4.9780307979555092E-4</v>
      </c>
      <c r="AT279" s="3">
        <f t="shared" ca="1" si="24"/>
        <v>4.178218666326468</v>
      </c>
    </row>
    <row r="280" spans="1:46" x14ac:dyDescent="0.25">
      <c r="A280" s="15">
        <v>0.34214004869999998</v>
      </c>
      <c r="B280" s="15">
        <v>1.4810900000000001E-5</v>
      </c>
      <c r="C280" s="15">
        <v>6.0347399999999998E-5</v>
      </c>
      <c r="E280" s="28">
        <f ca="1">0.000001*0.0000478181*($I$4*Crysol!G280+$I$5*Crysol!I280)-$I$6</f>
        <v>5.455472513079612E-6</v>
      </c>
      <c r="F280" s="3">
        <f t="shared" ca="1" si="20"/>
        <v>2.4033119526905421E-2</v>
      </c>
      <c r="K280" s="18">
        <v>0.34214004869999998</v>
      </c>
      <c r="L280" s="18">
        <v>-6.6509999999999999E-7</v>
      </c>
      <c r="M280" s="18">
        <v>6.6629499999999996E-5</v>
      </c>
      <c r="O280" s="28">
        <f ca="1">0.000001*0.0000478181*($S$4*Crysol!G280+$S$5*Crysol!I280)-$S$6</f>
        <v>1.2744447006949565E-5</v>
      </c>
      <c r="P280" s="3">
        <f t="shared" ca="1" si="21"/>
        <v>4.0503738038705987E-2</v>
      </c>
      <c r="U280" s="20">
        <v>0.34214004869999998</v>
      </c>
      <c r="V280" s="20">
        <v>1.7517650000000001E-4</v>
      </c>
      <c r="W280" s="20">
        <v>6.3056000000000001E-5</v>
      </c>
      <c r="Y280" s="28">
        <f ca="1">0.000001*0.0000478181*($AC$4*Crysol!G280+$AC$5*Crysol!I280)-$AC$6</f>
        <v>9.6730505412383417E-5</v>
      </c>
      <c r="Z280" s="3">
        <f t="shared" ca="1" si="22"/>
        <v>1.5477068766716584</v>
      </c>
      <c r="AE280" s="22">
        <v>0.34214004869999998</v>
      </c>
      <c r="AF280" s="22">
        <v>3.5176910000000002E-4</v>
      </c>
      <c r="AG280" s="22">
        <v>5.99253E-5</v>
      </c>
      <c r="AI280" s="28">
        <f ca="1">0.000001*0.0000478181*($AM$4*Crysol!G280+$AM$5*Crysol!I280)-$AM$6</f>
        <v>2.7137073036320313E-4</v>
      </c>
      <c r="AJ280" s="3">
        <f t="shared" ca="1" si="23"/>
        <v>1.8000064037390018</v>
      </c>
      <c r="AO280" s="24">
        <v>0.34214004869999998</v>
      </c>
      <c r="AP280" s="24">
        <v>7.6663290000000004E-4</v>
      </c>
      <c r="AQ280" s="24">
        <v>6.1024399999999998E-5</v>
      </c>
      <c r="AS280" s="28">
        <f ca="1">0.000001*0.0000478181*($AW$4*Crysol!G280+$AW$5*Crysol!I280)-$AW$6</f>
        <v>5.0069620025431976E-4</v>
      </c>
      <c r="AT280" s="3">
        <f t="shared" ca="1" si="24"/>
        <v>18.991073458110325</v>
      </c>
    </row>
    <row r="281" spans="1:46" x14ac:dyDescent="0.25">
      <c r="A281" s="15">
        <v>0.34331905839999999</v>
      </c>
      <c r="B281" s="15">
        <v>-5.9499700000000002E-5</v>
      </c>
      <c r="C281" s="15">
        <v>6.0656599999999998E-5</v>
      </c>
      <c r="E281" s="28">
        <f ca="1">0.000001*0.0000478181*($I$4*Crysol!G281+$I$5*Crysol!I281)-$I$6</f>
        <v>5.4775373664631143E-6</v>
      </c>
      <c r="F281" s="3">
        <f t="shared" ca="1" si="20"/>
        <v>1.1475361058539071</v>
      </c>
      <c r="K281" s="18">
        <v>0.34331905839999999</v>
      </c>
      <c r="L281" s="18">
        <v>1.3121779999999999E-4</v>
      </c>
      <c r="M281" s="18">
        <v>5.8775800000000001E-5</v>
      </c>
      <c r="O281" s="28">
        <f ca="1">0.000001*0.0000478181*($S$4*Crysol!G281+$S$5*Crysol!I281)-$S$6</f>
        <v>1.2878884194444107E-5</v>
      </c>
      <c r="P281" s="3">
        <f t="shared" ca="1" si="21"/>
        <v>4.0537603827510207</v>
      </c>
      <c r="U281" s="20">
        <v>0.34331905839999999</v>
      </c>
      <c r="V281" s="20">
        <v>1.90881E-4</v>
      </c>
      <c r="W281" s="20">
        <v>6.3104399999999998E-5</v>
      </c>
      <c r="Y281" s="28">
        <f ca="1">0.000001*0.0000478181*($AC$4*Crysol!G281+$AC$5*Crysol!I281)-$AC$6</f>
        <v>9.7335398021189726E-5</v>
      </c>
      <c r="Z281" s="3">
        <f t="shared" ca="1" si="22"/>
        <v>2.1974928190410354</v>
      </c>
      <c r="AE281" s="22">
        <v>0.34331905839999999</v>
      </c>
      <c r="AF281" s="22">
        <v>4.6448879999999999E-4</v>
      </c>
      <c r="AG281" s="22">
        <v>6.2280399999999994E-5</v>
      </c>
      <c r="AI281" s="28">
        <f ca="1">0.000001*0.0000478181*($AM$4*Crysol!G281+$AM$5*Crysol!I281)-$AM$6</f>
        <v>2.7290337630725593E-4</v>
      </c>
      <c r="AJ281" s="3">
        <f t="shared" ca="1" si="23"/>
        <v>9.4628540356144146</v>
      </c>
      <c r="AO281" s="24">
        <v>0.34331905839999999</v>
      </c>
      <c r="AP281" s="24">
        <v>8.1431869999999999E-4</v>
      </c>
      <c r="AQ281" s="24">
        <v>6.6359599999999994E-5</v>
      </c>
      <c r="AS281" s="28">
        <f ca="1">0.000001*0.0000478181*($AW$4*Crysol!G281+$AW$5*Crysol!I281)-$AW$6</f>
        <v>5.0358924783539026E-4</v>
      </c>
      <c r="AT281" s="3">
        <f t="shared" ca="1" si="24"/>
        <v>21.925894476457966</v>
      </c>
    </row>
    <row r="282" spans="1:46" x14ac:dyDescent="0.25">
      <c r="A282" s="15">
        <v>0.34449803829999998</v>
      </c>
      <c r="B282" s="15">
        <v>-2.1927000000000002E-6</v>
      </c>
      <c r="C282" s="15">
        <v>6.53827E-5</v>
      </c>
      <c r="E282" s="28">
        <f ca="1">0.000001*0.0000478181*($I$4*Crysol!G282+$I$5*Crysol!I282)-$I$6</f>
        <v>5.4996016621475313E-6</v>
      </c>
      <c r="F282" s="3">
        <f t="shared" ca="1" si="20"/>
        <v>1.3841619693798511E-2</v>
      </c>
      <c r="K282" s="18">
        <v>0.34449803829999998</v>
      </c>
      <c r="L282" s="18">
        <v>1.4946210000000001E-4</v>
      </c>
      <c r="M282" s="18">
        <v>6.4058899999999998E-5</v>
      </c>
      <c r="O282" s="28">
        <f ca="1">0.000001*0.0000478181*($S$4*Crysol!G282+$S$5*Crysol!I282)-$S$6</f>
        <v>1.3013317983978316E-5</v>
      </c>
      <c r="P282" s="3">
        <f t="shared" ca="1" si="21"/>
        <v>4.537121120575585</v>
      </c>
      <c r="U282" s="20">
        <v>0.34449803829999998</v>
      </c>
      <c r="V282" s="20">
        <v>1.832181E-4</v>
      </c>
      <c r="W282" s="20">
        <v>6.3046900000000001E-5</v>
      </c>
      <c r="Y282" s="28">
        <f ca="1">0.000001*0.0000478181*($AC$4*Crysol!G282+$AC$5*Crysol!I282)-$AC$6</f>
        <v>9.7940275341063562E-5</v>
      </c>
      <c r="Z282" s="3">
        <f t="shared" ca="1" si="22"/>
        <v>1.8295519777782814</v>
      </c>
      <c r="AE282" s="22">
        <v>0.34449803829999998</v>
      </c>
      <c r="AF282" s="22">
        <v>3.7807379999999999E-4</v>
      </c>
      <c r="AG282" s="22">
        <v>6.56177E-5</v>
      </c>
      <c r="AI282" s="28">
        <f ca="1">0.000001*0.0000478181*($AM$4*Crysol!G282+$AM$5*Crysol!I282)-$AM$6</f>
        <v>2.7443598351299371E-4</v>
      </c>
      <c r="AJ282" s="3">
        <f t="shared" ca="1" si="23"/>
        <v>2.4945631437662015</v>
      </c>
      <c r="AO282" s="24">
        <v>0.34449803829999998</v>
      </c>
      <c r="AP282" s="24">
        <v>7.0045670000000004E-4</v>
      </c>
      <c r="AQ282" s="24">
        <v>6.5771099999999998E-5</v>
      </c>
      <c r="AS282" s="28">
        <f ca="1">0.000001*0.0000478181*($AW$4*Crysol!G282+$AW$5*Crysol!I282)-$AW$6</f>
        <v>5.0648222229338308E-4</v>
      </c>
      <c r="AT282" s="3">
        <f t="shared" ca="1" si="24"/>
        <v>8.6979913539098703</v>
      </c>
    </row>
    <row r="283" spans="1:46" x14ac:dyDescent="0.25">
      <c r="A283" s="15">
        <v>0.3456769884</v>
      </c>
      <c r="B283" s="15">
        <v>-8.5586000000000004E-5</v>
      </c>
      <c r="C283" s="15">
        <v>6.6263199999999999E-5</v>
      </c>
      <c r="E283" s="28">
        <f ca="1">0.000001*0.0000478181*($I$4*Crysol!G283+$I$5*Crysol!I283)-$I$6</f>
        <v>5.5216654001328629E-6</v>
      </c>
      <c r="F283" s="3">
        <f t="shared" ca="1" si="20"/>
        <v>1.8904492632559353</v>
      </c>
      <c r="K283" s="18">
        <v>0.3456769884</v>
      </c>
      <c r="L283" s="18">
        <v>-3.2910500000000003E-5</v>
      </c>
      <c r="M283" s="18">
        <v>6.6532200000000007E-5</v>
      </c>
      <c r="O283" s="28">
        <f ca="1">0.000001*0.0000478181*($S$4*Crysol!G283+$S$5*Crysol!I283)-$S$6</f>
        <v>1.31477483755522E-5</v>
      </c>
      <c r="P283" s="3">
        <f t="shared" ca="1" si="21"/>
        <v>0.47923780037927116</v>
      </c>
      <c r="U283" s="20">
        <v>0.3456769884</v>
      </c>
      <c r="V283" s="20">
        <v>1.530824E-4</v>
      </c>
      <c r="W283" s="20">
        <v>6.9431799999999995E-5</v>
      </c>
      <c r="Y283" s="28">
        <f ca="1">0.000001*0.0000478181*($AC$4*Crysol!G283+$AC$5*Crysol!I283)-$AC$6</f>
        <v>9.8545137372004816E-5</v>
      </c>
      <c r="Z283" s="3">
        <f t="shared" ca="1" si="22"/>
        <v>0.61697820510946844</v>
      </c>
      <c r="AE283" s="22">
        <v>0.3456769884</v>
      </c>
      <c r="AF283" s="22">
        <v>2.9656929999999999E-4</v>
      </c>
      <c r="AG283" s="22">
        <v>6.3424599999999996E-5</v>
      </c>
      <c r="AI283" s="28">
        <f ca="1">0.000001*0.0000478181*($AM$4*Crysol!G283+$AM$5*Crysol!I283)-$AM$6</f>
        <v>2.7596855198041653E-4</v>
      </c>
      <c r="AJ283" s="3">
        <f t="shared" ca="1" si="23"/>
        <v>0.10549952546111981</v>
      </c>
      <c r="AO283" s="24">
        <v>0.3456769884</v>
      </c>
      <c r="AP283" s="24">
        <v>6.8192030000000002E-4</v>
      </c>
      <c r="AQ283" s="24">
        <v>7.3101000000000004E-5</v>
      </c>
      <c r="AS283" s="28">
        <f ca="1">0.000001*0.0000478181*($AW$4*Crysol!G283+$AW$5*Crysol!I283)-$AW$6</f>
        <v>5.093751236282982E-4</v>
      </c>
      <c r="AT283" s="3">
        <f t="shared" ca="1" si="24"/>
        <v>5.57133161942724</v>
      </c>
    </row>
    <row r="284" spans="1:46" x14ac:dyDescent="0.25">
      <c r="A284" s="15">
        <v>0.34685590859999998</v>
      </c>
      <c r="B284" s="15">
        <v>-4.1783399999999997E-5</v>
      </c>
      <c r="C284" s="15">
        <v>7.0658600000000001E-5</v>
      </c>
      <c r="E284" s="28">
        <f ca="1">0.000001*0.0000478181*($I$4*Crysol!G284+$I$5*Crysol!I284)-$I$6</f>
        <v>5.5437285785476374E-6</v>
      </c>
      <c r="F284" s="3">
        <f t="shared" ca="1" si="20"/>
        <v>0.4486320077425599</v>
      </c>
      <c r="K284" s="18">
        <v>0.34685590859999998</v>
      </c>
      <c r="L284" s="18">
        <v>3.8671599999999997E-5</v>
      </c>
      <c r="M284" s="18">
        <v>7.0210700000000002E-5</v>
      </c>
      <c r="O284" s="28">
        <f ca="1">0.000001*0.0000478181*($S$4*Crysol!G284+$S$5*Crysol!I284)-$S$6</f>
        <v>1.3282175357763205E-5</v>
      </c>
      <c r="P284" s="3">
        <f t="shared" ca="1" si="21"/>
        <v>0.13076728671293072</v>
      </c>
      <c r="U284" s="20">
        <v>0.34685590859999998</v>
      </c>
      <c r="V284" s="20">
        <v>1.4753650000000001E-4</v>
      </c>
      <c r="W284" s="20">
        <v>7.2779099999999996E-5</v>
      </c>
      <c r="Y284" s="28">
        <f ca="1">0.000001*0.0000478181*($AC$4*Crysol!G284+$AC$5*Crysol!I284)-$AC$6</f>
        <v>9.9149984062708472E-5</v>
      </c>
      <c r="Z284" s="3">
        <f t="shared" ca="1" si="22"/>
        <v>0.44201330523984</v>
      </c>
      <c r="AE284" s="22">
        <v>0.34685590859999998</v>
      </c>
      <c r="AF284" s="22">
        <v>3.6856840000000003E-4</v>
      </c>
      <c r="AG284" s="22">
        <v>7.34239E-5</v>
      </c>
      <c r="AI284" s="28">
        <f ca="1">0.000001*0.0000478181*($AM$4*Crysol!G284+$AM$5*Crysol!I284)-$AM$6</f>
        <v>2.7750108157953001E-4</v>
      </c>
      <c r="AJ284" s="3">
        <f t="shared" ca="1" si="23"/>
        <v>1.5383324427834211</v>
      </c>
      <c r="AO284" s="24">
        <v>0.34685590859999998</v>
      </c>
      <c r="AP284" s="24">
        <v>6.1429150000000005E-4</v>
      </c>
      <c r="AQ284" s="24">
        <v>6.8396600000000002E-5</v>
      </c>
      <c r="AS284" s="28">
        <f ca="1">0.000001*0.0000478181*($AW$4*Crysol!G284+$AW$5*Crysol!I284)-$AW$6</f>
        <v>5.1226795159475618E-4</v>
      </c>
      <c r="AT284" s="3">
        <f t="shared" ca="1" si="24"/>
        <v>2.225009254937564</v>
      </c>
    </row>
    <row r="285" spans="1:46" x14ac:dyDescent="0.25">
      <c r="A285" s="15">
        <v>0.34803479910000001</v>
      </c>
      <c r="B285" s="15">
        <v>-4.2425999999999997E-5</v>
      </c>
      <c r="C285" s="15">
        <v>6.69802E-5</v>
      </c>
      <c r="E285" s="28">
        <f ca="1">0.000001*0.0000478181*($I$4*Crysol!G285+$I$5*Crysol!I285)-$I$6</f>
        <v>5.5657912011348001E-6</v>
      </c>
      <c r="F285" s="3">
        <f t="shared" ca="1" si="20"/>
        <v>0.51338247445044916</v>
      </c>
      <c r="K285" s="18">
        <v>0.34803479910000001</v>
      </c>
      <c r="L285" s="18">
        <v>-3.1056300000000003E-5</v>
      </c>
      <c r="M285" s="18">
        <v>6.5008399999999999E-5</v>
      </c>
      <c r="O285" s="28">
        <f ca="1">0.000001*0.0000478181*($S$4*Crysol!G285+$S$5*Crysol!I285)-$S$6</f>
        <v>1.3416598953416431E-5</v>
      </c>
      <c r="P285" s="3">
        <f t="shared" ca="1" si="21"/>
        <v>0.46800654323148827</v>
      </c>
      <c r="U285" s="20">
        <v>0.34803479910000001</v>
      </c>
      <c r="V285" s="20">
        <v>1.060441E-4</v>
      </c>
      <c r="W285" s="20">
        <v>7.2748600000000003E-5</v>
      </c>
      <c r="Y285" s="28">
        <f ca="1">0.000001*0.0000478181*($AC$4*Crysol!G285+$AC$5*Crysol!I285)-$AC$6</f>
        <v>9.9754815515784698E-5</v>
      </c>
      <c r="Z285" s="3">
        <f t="shared" ca="1" si="22"/>
        <v>7.4740018210296419E-3</v>
      </c>
      <c r="AE285" s="22">
        <v>0.34803479910000001</v>
      </c>
      <c r="AF285" s="22">
        <v>4.3929590000000001E-4</v>
      </c>
      <c r="AG285" s="22">
        <v>6.8317099999999997E-5</v>
      </c>
      <c r="AI285" s="28">
        <f ca="1">0.000001*0.0000478181*($AM$4*Crysol!G285+$AM$5*Crysol!I285)-$AM$6</f>
        <v>2.790335725703229E-4</v>
      </c>
      <c r="AJ285" s="3">
        <f t="shared" ca="1" si="23"/>
        <v>5.5030574380705062</v>
      </c>
      <c r="AO285" s="24">
        <v>0.34803479910000001</v>
      </c>
      <c r="AP285" s="24">
        <v>5.7270919999999998E-4</v>
      </c>
      <c r="AQ285" s="24">
        <v>7.0953500000000004E-5</v>
      </c>
      <c r="AS285" s="28">
        <f ca="1">0.000001*0.0000478181*($AW$4*Crysol!G285+$AW$5*Crysol!I285)-$AW$6</f>
        <v>5.1516070668351593E-4</v>
      </c>
      <c r="AT285" s="3">
        <f t="shared" ca="1" si="24"/>
        <v>0.65783998770516039</v>
      </c>
    </row>
    <row r="286" spans="1:46" x14ac:dyDescent="0.25">
      <c r="A286" s="15">
        <v>0.34921365980000002</v>
      </c>
      <c r="B286" s="15">
        <v>1.44174E-5</v>
      </c>
      <c r="C286" s="15">
        <v>6.9072600000000007E-5</v>
      </c>
      <c r="E286" s="28">
        <f ca="1">0.000001*0.0000478181*($I$4*Crysol!G286+$I$5*Crysol!I286)-$I$6</f>
        <v>5.5878532660228775E-6</v>
      </c>
      <c r="F286" s="3">
        <f t="shared" ca="1" si="20"/>
        <v>1.6340495116191536E-2</v>
      </c>
      <c r="K286" s="18">
        <v>0.34921365980000002</v>
      </c>
      <c r="L286" s="18">
        <v>1.0610779999999999E-4</v>
      </c>
      <c r="M286" s="18">
        <v>6.8076299999999997E-5</v>
      </c>
      <c r="O286" s="28">
        <f ca="1">0.000001*0.0000478181*($S$4*Crysol!G286+$S$5*Crysol!I286)-$S$6</f>
        <v>1.3551019151109331E-5</v>
      </c>
      <c r="P286" s="3">
        <f t="shared" ca="1" si="21"/>
        <v>1.8485218809977262</v>
      </c>
      <c r="U286" s="20">
        <v>0.34921365980000002</v>
      </c>
      <c r="V286" s="20">
        <v>9.8100699999999994E-5</v>
      </c>
      <c r="W286" s="20">
        <v>7.2211600000000005E-5</v>
      </c>
      <c r="Y286" s="28">
        <f ca="1">0.000001*0.0000478181*($AC$4*Crysol!G286+$AC$5*Crysol!I286)-$AC$6</f>
        <v>1.0035963167992845E-4</v>
      </c>
      <c r="Z286" s="3">
        <f t="shared" ca="1" si="22"/>
        <v>9.7857080932072741E-4</v>
      </c>
      <c r="AE286" s="22">
        <v>0.34921365980000002</v>
      </c>
      <c r="AF286" s="22">
        <v>3.2990660000000002E-4</v>
      </c>
      <c r="AG286" s="22">
        <v>6.7778499999999995E-5</v>
      </c>
      <c r="AI286" s="28">
        <f ca="1">0.000001*0.0000478181*($AM$4*Crysol!G286+$AM$5*Crysol!I286)-$AM$6</f>
        <v>2.8056602482280071E-4</v>
      </c>
      <c r="AJ286" s="3">
        <f t="shared" ca="1" si="23"/>
        <v>0.52993732501689916</v>
      </c>
      <c r="AO286" s="24">
        <v>0.34921365980000002</v>
      </c>
      <c r="AP286" s="24">
        <v>6.3894280000000004E-4</v>
      </c>
      <c r="AQ286" s="24">
        <v>7.0259900000000001E-5</v>
      </c>
      <c r="AS286" s="28">
        <f ca="1">0.000001*0.0000478181*($AW$4*Crysol!G286+$AW$5*Crysol!I286)-$AW$6</f>
        <v>5.1805338864919798E-4</v>
      </c>
      <c r="AT286" s="3">
        <f t="shared" ca="1" si="24"/>
        <v>2.9604754981711054</v>
      </c>
    </row>
    <row r="287" spans="1:46" x14ac:dyDescent="0.25">
      <c r="A287" s="15">
        <v>0.35039252040000002</v>
      </c>
      <c r="B287" s="15">
        <v>-4.8763100000000001E-5</v>
      </c>
      <c r="C287" s="15">
        <v>7.4547299999999997E-5</v>
      </c>
      <c r="E287" s="28">
        <f ca="1">0.000001*0.0000478181*($I$4*Crysol!G287+$I$5*Crysol!I287)-$I$6</f>
        <v>5.6097694422714224E-6</v>
      </c>
      <c r="F287" s="3">
        <f t="shared" ca="1" si="20"/>
        <v>0.53198656987155113</v>
      </c>
      <c r="K287" s="18">
        <v>0.35039252040000002</v>
      </c>
      <c r="L287" s="18">
        <v>-1.9416000000000002E-6</v>
      </c>
      <c r="M287" s="18">
        <v>7.6300700000000006E-5</v>
      </c>
      <c r="O287" s="28">
        <f ca="1">0.000001*0.0000478181*($S$4*Crysol!G287+$S$5*Crysol!I287)-$S$6</f>
        <v>1.3684581041916807E-5</v>
      </c>
      <c r="P287" s="3">
        <f t="shared" ca="1" si="21"/>
        <v>4.1941953916249615E-2</v>
      </c>
      <c r="U287" s="20">
        <v>0.35039252040000002</v>
      </c>
      <c r="V287" s="20">
        <v>1.0640380000000001E-4</v>
      </c>
      <c r="W287" s="20">
        <v>7.1095300000000004E-5</v>
      </c>
      <c r="Y287" s="28">
        <f ca="1">0.000001*0.0000478181*($AC$4*Crysol!G287+$AC$5*Crysol!I287)-$AC$6</f>
        <v>1.0096062308835775E-4</v>
      </c>
      <c r="Z287" s="3">
        <f t="shared" ca="1" si="22"/>
        <v>5.8616936519523205E-3</v>
      </c>
      <c r="AE287" s="22">
        <v>0.35039252040000002</v>
      </c>
      <c r="AF287" s="22">
        <v>3.5173049999999998E-4</v>
      </c>
      <c r="AG287" s="22">
        <v>7.5791500000000001E-5</v>
      </c>
      <c r="AI287" s="28">
        <f ca="1">0.000001*0.0000478181*($AM$4*Crysol!G287+$AM$5*Crysol!I287)-$AM$6</f>
        <v>2.820888112810823E-4</v>
      </c>
      <c r="AJ287" s="3">
        <f t="shared" ca="1" si="23"/>
        <v>0.84430154231543686</v>
      </c>
      <c r="AO287" s="24">
        <v>0.35039252040000002</v>
      </c>
      <c r="AP287" s="24">
        <v>4.7655549999999999E-4</v>
      </c>
      <c r="AQ287" s="24">
        <v>7.2284000000000001E-5</v>
      </c>
      <c r="AS287" s="28">
        <f ca="1">0.000001*0.0000478181*($AW$4*Crysol!G287+$AW$5*Crysol!I287)-$AW$6</f>
        <v>5.2092784441007975E-4</v>
      </c>
      <c r="AT287" s="3">
        <f t="shared" ca="1" si="24"/>
        <v>0.37682559714133518</v>
      </c>
    </row>
    <row r="288" spans="1:46" x14ac:dyDescent="0.25">
      <c r="A288" s="15">
        <v>0.35157132149999998</v>
      </c>
      <c r="B288" s="15">
        <v>9.4631500000000004E-5</v>
      </c>
      <c r="C288" s="15">
        <v>7.9873800000000001E-5</v>
      </c>
      <c r="E288" s="28">
        <f ca="1">0.000001*0.0000478181*($I$4*Crysol!G288+$I$5*Crysol!I288)-$I$6</f>
        <v>5.6313922706275956E-6</v>
      </c>
      <c r="F288" s="3">
        <f t="shared" ca="1" si="20"/>
        <v>1.2415733203878394</v>
      </c>
      <c r="K288" s="18">
        <v>0.35157132149999998</v>
      </c>
      <c r="L288" s="18">
        <v>1.001353E-4</v>
      </c>
      <c r="M288" s="18">
        <v>7.5782200000000001E-5</v>
      </c>
      <c r="O288" s="28">
        <f ca="1">0.000001*0.0000478181*($S$4*Crysol!G288+$S$5*Crysol!I288)-$S$6</f>
        <v>1.3816416846042352E-5</v>
      </c>
      <c r="P288" s="3">
        <f t="shared" ca="1" si="21"/>
        <v>1.2974098990782061</v>
      </c>
      <c r="U288" s="20">
        <v>0.35157132149999998</v>
      </c>
      <c r="V288" s="20">
        <v>1.169625E-4</v>
      </c>
      <c r="W288" s="20">
        <v>8.0334300000000001E-5</v>
      </c>
      <c r="Y288" s="28">
        <f ca="1">0.000001*0.0000478181*($AC$4*Crysol!G288+$AC$5*Crysol!I288)-$AC$6</f>
        <v>1.015539224798685E-4</v>
      </c>
      <c r="Z288" s="3">
        <f t="shared" ca="1" si="22"/>
        <v>3.678943072897238E-2</v>
      </c>
      <c r="AE288" s="22">
        <v>0.35157132149999998</v>
      </c>
      <c r="AF288" s="22">
        <v>4.3447979999999999E-4</v>
      </c>
      <c r="AG288" s="22">
        <v>8.26302E-5</v>
      </c>
      <c r="AI288" s="28">
        <f ca="1">0.000001*0.0000478181*($AM$4*Crysol!G288+$AM$5*Crysol!I288)-$AM$6</f>
        <v>2.8359215853226283E-4</v>
      </c>
      <c r="AJ288" s="3">
        <f t="shared" ca="1" si="23"/>
        <v>3.334492403444568</v>
      </c>
      <c r="AO288" s="24">
        <v>0.35157132149999998</v>
      </c>
      <c r="AP288" s="24">
        <v>7.2816579999999997E-4</v>
      </c>
      <c r="AQ288" s="24">
        <v>7.8432799999999999E-5</v>
      </c>
      <c r="AS288" s="28">
        <f ca="1">0.000001*0.0000478181*($AW$4*Crysol!G288+$AW$5*Crysol!I288)-$AW$6</f>
        <v>5.2376564467887911E-4</v>
      </c>
      <c r="AT288" s="3">
        <f t="shared" ca="1" si="24"/>
        <v>6.7915203183652242</v>
      </c>
    </row>
    <row r="289" spans="1:46" x14ac:dyDescent="0.25">
      <c r="A289" s="15">
        <v>0.35275009270000002</v>
      </c>
      <c r="B289" s="15">
        <v>6.6471700000000003E-5</v>
      </c>
      <c r="C289" s="15">
        <v>8.2070200000000006E-5</v>
      </c>
      <c r="E289" s="28">
        <f ca="1">0.000001*0.0000478181*($I$4*Crysol!G289+$I$5*Crysol!I289)-$I$6</f>
        <v>5.653014550526046E-6</v>
      </c>
      <c r="F289" s="3">
        <f t="shared" ca="1" si="20"/>
        <v>0.54916528307890278</v>
      </c>
      <c r="K289" s="18">
        <v>0.35275009270000002</v>
      </c>
      <c r="L289" s="18">
        <v>9.4628899999999998E-5</v>
      </c>
      <c r="M289" s="18">
        <v>7.8836600000000003E-5</v>
      </c>
      <c r="O289" s="28">
        <f ca="1">0.000001*0.0000478181*($S$4*Crysol!G289+$S$5*Crysol!I289)-$S$6</f>
        <v>1.3948249306185138E-5</v>
      </c>
      <c r="P289" s="3">
        <f t="shared" ca="1" si="21"/>
        <v>1.0473287178554789</v>
      </c>
      <c r="U289" s="20">
        <v>0.35275009270000002</v>
      </c>
      <c r="V289" s="20">
        <v>2.051686E-4</v>
      </c>
      <c r="W289" s="20">
        <v>8.0523499999999996E-5</v>
      </c>
      <c r="Y289" s="28">
        <f ca="1">0.000001*0.0000478181*($AC$4*Crysol!G289+$AC$5*Crysol!I289)-$AC$6</f>
        <v>1.0214720682248614E-4</v>
      </c>
      <c r="Z289" s="3">
        <f t="shared" ca="1" si="22"/>
        <v>1.6368525159970408</v>
      </c>
      <c r="AE289" s="22">
        <v>0.35275009270000002</v>
      </c>
      <c r="AF289" s="22">
        <v>2.6760489999999999E-4</v>
      </c>
      <c r="AG289" s="22">
        <v>7.2777500000000006E-5</v>
      </c>
      <c r="AI289" s="28">
        <f ca="1">0.000001*0.0000478181*($AM$4*Crysol!G289+$AM$5*Crysol!I289)-$AM$6</f>
        <v>2.8509546765141008E-4</v>
      </c>
      <c r="AJ289" s="3">
        <f t="shared" ca="1" si="23"/>
        <v>5.7758185783929231E-2</v>
      </c>
      <c r="AO289" s="24">
        <v>0.35275009270000002</v>
      </c>
      <c r="AP289" s="24">
        <v>6.9015929999999997E-4</v>
      </c>
      <c r="AQ289" s="24">
        <v>7.7703199999999998E-5</v>
      </c>
      <c r="AS289" s="28">
        <f ca="1">0.000001*0.0000478181*($AW$4*Crysol!G289+$AW$5*Crysol!I289)-$AW$6</f>
        <v>5.2660337296757246E-4</v>
      </c>
      <c r="AT289" s="3">
        <f t="shared" ca="1" si="24"/>
        <v>4.4305206496225251</v>
      </c>
    </row>
    <row r="290" spans="1:46" x14ac:dyDescent="0.25">
      <c r="A290" s="15">
        <v>0.35392883419999999</v>
      </c>
      <c r="B290" s="15">
        <v>8.9209999999999998E-6</v>
      </c>
      <c r="C290" s="15">
        <v>7.7839599999999999E-5</v>
      </c>
      <c r="E290" s="28">
        <f ca="1">0.000001*0.0000478181*($I$4*Crysol!G290+$I$5*Crysol!I290)-$I$6</f>
        <v>5.6746362856353849E-6</v>
      </c>
      <c r="F290" s="3">
        <f t="shared" ca="1" si="20"/>
        <v>1.7393747445165488E-3</v>
      </c>
      <c r="K290" s="18">
        <v>0.35392883419999999</v>
      </c>
      <c r="L290" s="18">
        <v>1.2927199999999999E-4</v>
      </c>
      <c r="M290" s="18">
        <v>8.3565000000000004E-5</v>
      </c>
      <c r="O290" s="28">
        <f ca="1">0.000001*0.0000478181*($S$4*Crysol!G290+$S$5*Crysol!I290)-$S$6</f>
        <v>1.4080078444712969E-5</v>
      </c>
      <c r="P290" s="3">
        <f t="shared" ca="1" si="21"/>
        <v>1.9001820484340768</v>
      </c>
      <c r="U290" s="20">
        <v>0.35392883419999999</v>
      </c>
      <c r="V290" s="20">
        <v>9.4723999999999996E-5</v>
      </c>
      <c r="W290" s="20">
        <v>8.8272599999999999E-5</v>
      </c>
      <c r="Y290" s="28">
        <f ca="1">0.000001*0.0000478181*($AC$4*Crysol!G290+$AC$5*Crysol!I290)-$AC$6</f>
        <v>1.027404762168721E-4</v>
      </c>
      <c r="Z290" s="3">
        <f t="shared" ca="1" si="22"/>
        <v>8.2473643235017983E-3</v>
      </c>
      <c r="AE290" s="22">
        <v>0.35392883419999999</v>
      </c>
      <c r="AF290" s="22">
        <v>4.9546210000000004E-4</v>
      </c>
      <c r="AG290" s="22">
        <v>8.1290400000000004E-5</v>
      </c>
      <c r="AI290" s="28">
        <f ca="1">0.000001*0.0000478181*($AM$4*Crysol!G290+$AM$5*Crysol!I290)-$AM$6</f>
        <v>2.865987388935878E-4</v>
      </c>
      <c r="AJ290" s="3">
        <f t="shared" ca="1" si="23"/>
        <v>6.6015513226522256</v>
      </c>
      <c r="AO290" s="24">
        <v>0.35392883419999999</v>
      </c>
      <c r="AP290" s="24">
        <v>6.0732970000000001E-4</v>
      </c>
      <c r="AQ290" s="24">
        <v>8.7271399999999999E-5</v>
      </c>
      <c r="AS290" s="28">
        <f ca="1">0.000001*0.0000478181*($AW$4*Crysol!G290+$AW$5*Crysol!I290)-$AW$6</f>
        <v>5.2944102975763219E-4</v>
      </c>
      <c r="AT290" s="3">
        <f t="shared" ca="1" si="24"/>
        <v>0.79653468695485818</v>
      </c>
    </row>
    <row r="291" spans="1:46" x14ac:dyDescent="0.25">
      <c r="A291" s="15">
        <v>0.35510754589999999</v>
      </c>
      <c r="B291" s="15">
        <v>-2.7597600000000002E-5</v>
      </c>
      <c r="C291" s="15">
        <v>7.7335699999999999E-5</v>
      </c>
      <c r="E291" s="28">
        <f ca="1">0.000001*0.0000478181*($I$4*Crysol!G291+$I$5*Crysol!I291)-$I$6</f>
        <v>5.6962574741213075E-6</v>
      </c>
      <c r="F291" s="3">
        <f t="shared" ca="1" si="20"/>
        <v>0.18533958675472575</v>
      </c>
      <c r="K291" s="18">
        <v>0.35510754589999999</v>
      </c>
      <c r="L291" s="18">
        <v>3.3427299999999998E-5</v>
      </c>
      <c r="M291" s="18">
        <v>8.3178100000000002E-5</v>
      </c>
      <c r="O291" s="28">
        <f ca="1">0.000001*0.0000478181*($S$4*Crysol!G291+$S$5*Crysol!I291)-$S$6</f>
        <v>1.4211904250441926E-5</v>
      </c>
      <c r="P291" s="3">
        <f t="shared" ca="1" si="21"/>
        <v>5.3367968986077208E-2</v>
      </c>
      <c r="U291" s="20">
        <v>0.35510754589999999</v>
      </c>
      <c r="V291" s="20">
        <v>1.094548E-4</v>
      </c>
      <c r="W291" s="20">
        <v>8.8274299999999996E-5</v>
      </c>
      <c r="Y291" s="28">
        <f ca="1">0.000001*0.0000478181*($AC$4*Crysol!G291+$AC$5*Crysol!I291)-$AC$6</f>
        <v>1.0333373061269564E-4</v>
      </c>
      <c r="Z291" s="3">
        <f t="shared" ca="1" si="22"/>
        <v>4.8082389308785126E-3</v>
      </c>
      <c r="AE291" s="22">
        <v>0.35510754589999999</v>
      </c>
      <c r="AF291" s="22">
        <v>4.1462429999999999E-4</v>
      </c>
      <c r="AG291" s="22">
        <v>7.7475299999999993E-5</v>
      </c>
      <c r="AI291" s="28">
        <f ca="1">0.000001*0.0000478181*($AM$4*Crysol!G291+$AM$5*Crysol!I291)-$AM$6</f>
        <v>2.8810197213126413E-4</v>
      </c>
      <c r="AJ291" s="3">
        <f t="shared" ca="1" si="23"/>
        <v>2.666906651302448</v>
      </c>
      <c r="AO291" s="24">
        <v>0.35510754589999999</v>
      </c>
      <c r="AP291" s="24">
        <v>5.9850609999999999E-4</v>
      </c>
      <c r="AQ291" s="24">
        <v>7.5962099999999996E-5</v>
      </c>
      <c r="AS291" s="28">
        <f ca="1">0.000001*0.0000478181*($AW$4*Crysol!G291+$AW$5*Crysol!I291)-$AW$6</f>
        <v>5.3227861480832227E-4</v>
      </c>
      <c r="AT291" s="3">
        <f t="shared" ca="1" si="24"/>
        <v>0.76012077679012102</v>
      </c>
    </row>
    <row r="292" spans="1:46" x14ac:dyDescent="0.25">
      <c r="A292" s="15">
        <v>0.35628625749999998</v>
      </c>
      <c r="B292" s="15">
        <v>3.7446000000000001E-6</v>
      </c>
      <c r="C292" s="15">
        <v>8.3175600000000004E-5</v>
      </c>
      <c r="E292" s="28">
        <f ca="1">0.000001*0.0000478181*($I$4*Crysol!G292+$I$5*Crysol!I292)-$I$6</f>
        <v>5.7178786607729235E-6</v>
      </c>
      <c r="F292" s="3">
        <f t="shared" ca="1" si="20"/>
        <v>5.6283999954088494E-4</v>
      </c>
      <c r="K292" s="18">
        <v>0.35628625749999998</v>
      </c>
      <c r="L292" s="18">
        <v>-1.19745E-4</v>
      </c>
      <c r="M292" s="18">
        <v>8.8459800000000003E-5</v>
      </c>
      <c r="O292" s="28">
        <f ca="1">0.000001*0.0000478181*($S$4*Crysol!G292+$S$5*Crysol!I292)-$S$6</f>
        <v>1.4343730044986992E-5</v>
      </c>
      <c r="P292" s="3">
        <f t="shared" ca="1" si="21"/>
        <v>2.2976964270886868</v>
      </c>
      <c r="U292" s="20">
        <v>0.35628625749999998</v>
      </c>
      <c r="V292" s="20">
        <v>5.8814399999999997E-5</v>
      </c>
      <c r="W292" s="20">
        <v>8.8016200000000006E-5</v>
      </c>
      <c r="Y292" s="28">
        <f ca="1">0.000001*0.0000478181*($AC$4*Crysol!G292+$AC$5*Crysol!I292)-$AC$6</f>
        <v>1.039269849581884E-4</v>
      </c>
      <c r="Z292" s="3">
        <f t="shared" ca="1" si="22"/>
        <v>0.26270612409144645</v>
      </c>
      <c r="AE292" s="22">
        <v>0.35628625749999998</v>
      </c>
      <c r="AF292" s="22">
        <v>2.4471980000000001E-4</v>
      </c>
      <c r="AG292" s="22">
        <v>8.5387899999999996E-5</v>
      </c>
      <c r="AI292" s="28">
        <f ca="1">0.000001*0.0000478181*($AM$4*Crysol!G292+$AM$5*Crysol!I292)-$AM$6</f>
        <v>2.8960520524140847E-4</v>
      </c>
      <c r="AJ292" s="3">
        <f t="shared" ca="1" si="23"/>
        <v>0.27632338180372529</v>
      </c>
      <c r="AO292" s="24">
        <v>0.35628625749999998</v>
      </c>
      <c r="AP292" s="24">
        <v>6.6527830000000004E-4</v>
      </c>
      <c r="AQ292" s="24">
        <v>8.6862700000000004E-5</v>
      </c>
      <c r="AS292" s="28">
        <f ca="1">0.000001*0.0000478181*($AW$4*Crysol!G292+$AW$5*Crysol!I292)-$AW$6</f>
        <v>5.351161996182761E-4</v>
      </c>
      <c r="AT292" s="3">
        <f t="shared" ca="1" si="24"/>
        <v>2.2454451287434778</v>
      </c>
    </row>
    <row r="293" spans="1:46" x14ac:dyDescent="0.25">
      <c r="A293" s="15">
        <v>0.35746490959999999</v>
      </c>
      <c r="B293" s="15">
        <v>-4.34197E-5</v>
      </c>
      <c r="C293" s="15">
        <v>8.7478999999999994E-5</v>
      </c>
      <c r="E293" s="28">
        <f ca="1">0.000001*0.0000478181*($I$4*Crysol!G293+$I$5*Crysol!I293)-$I$6</f>
        <v>5.7394987560120126E-6</v>
      </c>
      <c r="F293" s="3">
        <f t="shared" ca="1" si="20"/>
        <v>0.31579261661186581</v>
      </c>
      <c r="K293" s="18">
        <v>0.35746490959999999</v>
      </c>
      <c r="L293" s="18">
        <v>2.8806499999999999E-5</v>
      </c>
      <c r="M293" s="18">
        <v>8.94753E-5</v>
      </c>
      <c r="O293" s="28">
        <f ca="1">0.000001*0.0000478181*($S$4*Crysol!G293+$S$5*Crysol!I293)-$S$6</f>
        <v>1.4475549185118229E-5</v>
      </c>
      <c r="P293" s="3">
        <f t="shared" ca="1" si="21"/>
        <v>2.5653326258120245E-2</v>
      </c>
      <c r="U293" s="20">
        <v>0.35746490959999999</v>
      </c>
      <c r="V293" s="20">
        <v>2.1898459999999999E-4</v>
      </c>
      <c r="W293" s="20">
        <v>9.7860200000000002E-5</v>
      </c>
      <c r="Y293" s="28">
        <f ca="1">0.000001*0.0000478181*($AC$4*Crysol!G293+$AC$5*Crysol!I293)-$AC$6</f>
        <v>1.0452020935688711E-4</v>
      </c>
      <c r="Z293" s="3">
        <f t="shared" ca="1" si="22"/>
        <v>1.3681338973062098</v>
      </c>
      <c r="AE293" s="22">
        <v>0.35746490959999999</v>
      </c>
      <c r="AF293" s="22">
        <v>4.1753759999999998E-4</v>
      </c>
      <c r="AG293" s="22">
        <v>9.67962E-5</v>
      </c>
      <c r="AI293" s="28">
        <f ca="1">0.000001*0.0000478181*($AM$4*Crysol!G293+$AM$5*Crysol!I293)-$AM$6</f>
        <v>2.9110836247008188E-4</v>
      </c>
      <c r="AJ293" s="3">
        <f t="shared" ca="1" si="23"/>
        <v>1.7059976207750813</v>
      </c>
      <c r="AO293" s="24">
        <v>0.35746490959999999</v>
      </c>
      <c r="AP293" s="24">
        <v>7.1050270000000003E-4</v>
      </c>
      <c r="AQ293" s="24">
        <v>9.0830599999999997E-5</v>
      </c>
      <c r="AS293" s="28">
        <f ca="1">0.000001*0.0000478181*($AW$4*Crysol!G293+$AW$5*Crysol!I293)-$AW$6</f>
        <v>5.3795364119022643E-4</v>
      </c>
      <c r="AT293" s="3">
        <f t="shared" ca="1" si="24"/>
        <v>3.6087834583064584</v>
      </c>
    </row>
    <row r="294" spans="1:46" x14ac:dyDescent="0.25">
      <c r="A294" s="15">
        <v>0.35864353180000003</v>
      </c>
      <c r="B294" s="15">
        <v>-3.9320199999999997E-5</v>
      </c>
      <c r="C294" s="15">
        <v>8.8378099999999993E-5</v>
      </c>
      <c r="E294" s="28">
        <f ca="1">0.000001*0.0000478181*($I$4*Crysol!G294+$I$5*Crysol!I294)-$I$6</f>
        <v>5.7611183027933797E-6</v>
      </c>
      <c r="F294" s="3">
        <f t="shared" ca="1" si="20"/>
        <v>0.26019796390643057</v>
      </c>
      <c r="K294" s="18">
        <v>0.35864353180000003</v>
      </c>
      <c r="L294" s="18">
        <v>4.9421500000000001E-5</v>
      </c>
      <c r="M294" s="18">
        <v>9.0991199999999997E-5</v>
      </c>
      <c r="O294" s="28">
        <f ca="1">0.000001*0.0000478181*($S$4*Crysol!G294+$S$5*Crysol!I294)-$S$6</f>
        <v>1.4607364981266727E-5</v>
      </c>
      <c r="P294" s="3">
        <f t="shared" ca="1" si="21"/>
        <v>0.14639034470984297</v>
      </c>
      <c r="U294" s="20">
        <v>0.35864353180000003</v>
      </c>
      <c r="V294" s="20">
        <v>2.4191459999999999E-4</v>
      </c>
      <c r="W294" s="20">
        <v>8.91909E-5</v>
      </c>
      <c r="Y294" s="28">
        <f ca="1">0.000001*0.0000478181*($AC$4*Crysol!G294+$AC$5*Crysol!I294)-$AC$6</f>
        <v>1.0511341870669271E-4</v>
      </c>
      <c r="Z294" s="3">
        <f t="shared" ca="1" si="22"/>
        <v>2.3525485921087474</v>
      </c>
      <c r="AE294" s="22">
        <v>0.35864353180000003</v>
      </c>
      <c r="AF294" s="22">
        <v>4.0573710000000002E-4</v>
      </c>
      <c r="AG294" s="22">
        <v>1.0451530000000001E-4</v>
      </c>
      <c r="AI294" s="28">
        <f ca="1">0.000001*0.0000478181*($AM$4*Crysol!G294+$AM$5*Crysol!I294)-$AM$6</f>
        <v>2.9261148156672201E-4</v>
      </c>
      <c r="AJ294" s="3">
        <f t="shared" ca="1" si="23"/>
        <v>1.1715536727165918</v>
      </c>
      <c r="AO294" s="24">
        <v>0.35864353180000003</v>
      </c>
      <c r="AP294" s="24">
        <v>6.0351860000000003E-4</v>
      </c>
      <c r="AQ294" s="24">
        <v>9.8176000000000003E-5</v>
      </c>
      <c r="AS294" s="28">
        <f ca="1">0.000001*0.0000478181*($AW$4*Crysol!G294+$AW$5*Crysol!I294)-$AW$6</f>
        <v>5.4079101078207108E-4</v>
      </c>
      <c r="AT294" s="3">
        <f t="shared" ca="1" si="24"/>
        <v>0.40823151285365411</v>
      </c>
    </row>
    <row r="295" spans="1:46" x14ac:dyDescent="0.25">
      <c r="A295" s="15">
        <v>0.35982212419999998</v>
      </c>
      <c r="B295" s="15">
        <v>1.2842720000000001E-4</v>
      </c>
      <c r="C295" s="15">
        <v>1.0034640000000001E-4</v>
      </c>
      <c r="E295" s="28">
        <f ca="1">0.000001*0.0000478181*($I$4*Crysol!G295+$I$5*Crysol!I295)-$I$6</f>
        <v>5.7827373029513278E-6</v>
      </c>
      <c r="F295" s="3">
        <f t="shared" ca="1" si="20"/>
        <v>1.4937994558527929</v>
      </c>
      <c r="K295" s="18">
        <v>0.35982212419999998</v>
      </c>
      <c r="L295" s="18">
        <v>-7.0352500000000001E-5</v>
      </c>
      <c r="M295" s="18">
        <v>9.8483899999999994E-5</v>
      </c>
      <c r="O295" s="28">
        <f ca="1">0.000001*0.0000478181*($S$4*Crysol!G295+$S$5*Crysol!I295)-$S$6</f>
        <v>1.4739177444616359E-5</v>
      </c>
      <c r="P295" s="3">
        <f t="shared" ca="1" si="21"/>
        <v>0.74652386060561893</v>
      </c>
      <c r="U295" s="20">
        <v>0.35982212419999998</v>
      </c>
      <c r="V295" s="20">
        <v>2.8254140000000001E-4</v>
      </c>
      <c r="W295" s="20">
        <v>1.059742E-4</v>
      </c>
      <c r="Y295" s="28">
        <f ca="1">0.000001*0.0000478181*($AC$4*Crysol!G295+$AC$5*Crysol!I295)-$AC$6</f>
        <v>1.0570661305793586E-4</v>
      </c>
      <c r="Z295" s="3">
        <f t="shared" ca="1" si="22"/>
        <v>2.7844223652537656</v>
      </c>
      <c r="AE295" s="22">
        <v>0.35982212419999998</v>
      </c>
      <c r="AF295" s="22">
        <v>3.3937220000000002E-4</v>
      </c>
      <c r="AG295" s="22">
        <v>1.1329560000000001E-4</v>
      </c>
      <c r="AI295" s="28">
        <f ca="1">0.000001*0.0000478181*($AM$4*Crysol!G295+$AM$5*Crysol!I295)-$AM$6</f>
        <v>2.9411456265886069E-4</v>
      </c>
      <c r="AJ295" s="3">
        <f t="shared" ca="1" si="23"/>
        <v>0.1595723601774853</v>
      </c>
      <c r="AO295" s="24">
        <v>0.35982212419999998</v>
      </c>
      <c r="AP295" s="24">
        <v>5.0976910000000001E-4</v>
      </c>
      <c r="AQ295" s="24">
        <v>9.4273500000000005E-5</v>
      </c>
      <c r="AS295" s="28">
        <f ca="1">0.000001*0.0000478181*($AW$4*Crysol!G295+$AW$5*Crysol!I295)-$AW$6</f>
        <v>5.4362830863454565E-4</v>
      </c>
      <c r="AT295" s="3">
        <f t="shared" ca="1" si="24"/>
        <v>0.12899543604327307</v>
      </c>
    </row>
    <row r="296" spans="1:46" x14ac:dyDescent="0.25">
      <c r="A296" s="15">
        <v>0.36100068689999998</v>
      </c>
      <c r="B296" s="15">
        <v>1.8709500000000001E-5</v>
      </c>
      <c r="C296" s="15">
        <v>1.017718E-4</v>
      </c>
      <c r="E296" s="28">
        <f ca="1">0.000001*0.0000478181*($I$4*Crysol!G296+$I$5*Crysol!I296)-$I$6</f>
        <v>5.7965905207929313E-6</v>
      </c>
      <c r="F296" s="3">
        <f t="shared" ca="1" si="20"/>
        <v>1.6098792458214495E-2</v>
      </c>
      <c r="K296" s="18">
        <v>0.36100068689999998</v>
      </c>
      <c r="L296" s="18">
        <v>2.94064E-5</v>
      </c>
      <c r="M296" s="18">
        <v>1.021506E-4</v>
      </c>
      <c r="O296" s="28">
        <f ca="1">0.000001*0.0000478181*($S$4*Crysol!G296+$S$5*Crysol!I296)-$S$6</f>
        <v>1.4823962882650078E-5</v>
      </c>
      <c r="P296" s="3">
        <f t="shared" ca="1" si="21"/>
        <v>2.0378789385253324E-2</v>
      </c>
      <c r="U296" s="20">
        <v>0.36100068689999998</v>
      </c>
      <c r="V296" s="20">
        <v>2.275445E-4</v>
      </c>
      <c r="W296" s="20">
        <v>1.096491E-4</v>
      </c>
      <c r="Y296" s="28">
        <f ca="1">0.000001*0.0000478181*($AC$4*Crysol!G296+$AC$5*Crysol!I296)-$AC$6</f>
        <v>1.060885625488737E-4</v>
      </c>
      <c r="Z296" s="3">
        <f t="shared" ca="1" si="22"/>
        <v>1.2269513934117022</v>
      </c>
      <c r="AE296" s="22">
        <v>0.36100068689999998</v>
      </c>
      <c r="AF296" s="22">
        <v>4.757559E-4</v>
      </c>
      <c r="AG296" s="22">
        <v>1.1640209999999999E-4</v>
      </c>
      <c r="AI296" s="28">
        <f ca="1">0.000001*0.0000478181*($AM$4*Crysol!G296+$AM$5*Crysol!I296)-$AM$6</f>
        <v>2.9508263994896833E-4</v>
      </c>
      <c r="AJ296" s="3">
        <f t="shared" ca="1" si="23"/>
        <v>2.4091627029219294</v>
      </c>
      <c r="AO296" s="24">
        <v>0.36100068689999998</v>
      </c>
      <c r="AP296" s="24">
        <v>6.2386060000000005E-4</v>
      </c>
      <c r="AQ296" s="24">
        <v>1.092865E-4</v>
      </c>
      <c r="AS296" s="28">
        <f ca="1">0.000001*0.0000478181*($AW$4*Crysol!G296+$AW$5*Crysol!I296)-$AW$6</f>
        <v>5.4545590488122835E-4</v>
      </c>
      <c r="AT296" s="3">
        <f t="shared" ca="1" si="24"/>
        <v>0.51469637050909001</v>
      </c>
    </row>
    <row r="297" spans="1:46" x14ac:dyDescent="0.25">
      <c r="A297" s="15">
        <v>0.3621792197</v>
      </c>
      <c r="B297" s="15">
        <v>-9.5374899999999994E-5</v>
      </c>
      <c r="C297" s="15">
        <v>1.127707E-4</v>
      </c>
      <c r="E297" s="28">
        <f ca="1">0.000001*0.0000478181*($I$4*Crysol!G297+$I$5*Crysol!I297)-$I$6</f>
        <v>5.8090631224885617E-6</v>
      </c>
      <c r="F297" s="3">
        <f t="shared" ca="1" si="20"/>
        <v>0.80506476382343128</v>
      </c>
      <c r="K297" s="18">
        <v>0.3621792197</v>
      </c>
      <c r="L297" s="18">
        <v>-2.6474369999999998E-4</v>
      </c>
      <c r="M297" s="18">
        <v>1.034365E-4</v>
      </c>
      <c r="O297" s="28">
        <f ca="1">0.000001*0.0000478181*($S$4*Crysol!G297+$S$5*Crysol!I297)-$S$6</f>
        <v>1.4900387744377912E-5</v>
      </c>
      <c r="P297" s="3">
        <f t="shared" ca="1" si="21"/>
        <v>7.3090957312538016</v>
      </c>
      <c r="U297" s="20">
        <v>0.3621792197</v>
      </c>
      <c r="V297" s="20">
        <v>-9.3214799999999994E-5</v>
      </c>
      <c r="W297" s="20">
        <v>1.094131E-4</v>
      </c>
      <c r="Y297" s="28">
        <f ca="1">0.000001*0.0000478181*($AC$4*Crysol!G297+$AC$5*Crysol!I297)-$AC$6</f>
        <v>1.0643295640372811E-4</v>
      </c>
      <c r="Z297" s="3">
        <f t="shared" ca="1" si="22"/>
        <v>3.3295858864721186</v>
      </c>
      <c r="AE297" s="22">
        <v>0.3621792197</v>
      </c>
      <c r="AF297" s="22">
        <v>1.2528039999999999E-4</v>
      </c>
      <c r="AG297" s="22">
        <v>1.1326209999999999E-4</v>
      </c>
      <c r="AI297" s="28">
        <f ca="1">0.000001*0.0000478181*($AM$4*Crysol!G297+$AM$5*Crysol!I297)-$AM$6</f>
        <v>2.959556029184647E-4</v>
      </c>
      <c r="AJ297" s="3">
        <f t="shared" ca="1" si="23"/>
        <v>2.2707620967623319</v>
      </c>
      <c r="AO297" s="24">
        <v>0.3621792197</v>
      </c>
      <c r="AP297" s="24">
        <v>4.3043479999999999E-4</v>
      </c>
      <c r="AQ297" s="24">
        <v>1.1199700000000001E-4</v>
      </c>
      <c r="AS297" s="28">
        <f ca="1">0.000001*0.0000478181*($AW$4*Crysol!G297+$AW$5*Crysol!I297)-$AW$6</f>
        <v>5.4710399382685226E-4</v>
      </c>
      <c r="AT297" s="3">
        <f t="shared" ca="1" si="24"/>
        <v>1.085174586715826</v>
      </c>
    </row>
    <row r="298" spans="1:46" x14ac:dyDescent="0.25">
      <c r="A298" s="15">
        <v>0.3633577228</v>
      </c>
      <c r="B298" s="15">
        <v>-7.28336E-5</v>
      </c>
      <c r="C298" s="15">
        <v>1.4237470000000001E-4</v>
      </c>
      <c r="E298" s="28">
        <f ca="1">0.000001*0.0000478181*($I$4*Crysol!G298+$I$5*Crysol!I298)-$I$6</f>
        <v>5.8215354098643286E-6</v>
      </c>
      <c r="F298" s="3">
        <f t="shared" ca="1" si="20"/>
        <v>0.30520280600487071</v>
      </c>
      <c r="K298" s="18">
        <v>0.3633577228</v>
      </c>
      <c r="L298" s="18">
        <v>-2.68551E-5</v>
      </c>
      <c r="M298" s="18">
        <v>1.4292889999999999E-4</v>
      </c>
      <c r="O298" s="28">
        <f ca="1">0.000001*0.0000478181*($S$4*Crysol!G298+$S$5*Crysol!I298)-$S$6</f>
        <v>1.4976810680136102E-5</v>
      </c>
      <c r="P298" s="3">
        <f t="shared" ca="1" si="21"/>
        <v>8.5659453706866145E-2</v>
      </c>
      <c r="U298" s="20">
        <v>0.3633577228</v>
      </c>
      <c r="V298" s="20">
        <v>1.127906E-4</v>
      </c>
      <c r="W298" s="20">
        <v>1.6251389999999999E-4</v>
      </c>
      <c r="Y298" s="28">
        <f ca="1">0.000001*0.0000478181*($AC$4*Crysol!G298+$AC$5*Crysol!I298)-$AC$6</f>
        <v>1.0677734157957291E-4</v>
      </c>
      <c r="Z298" s="3">
        <f t="shared" ca="1" si="22"/>
        <v>1.3691111614348714E-3</v>
      </c>
      <c r="AE298" s="22">
        <v>0.3633577228</v>
      </c>
      <c r="AF298" s="22">
        <v>8.1958200000000004E-5</v>
      </c>
      <c r="AG298" s="22">
        <v>1.318886E-4</v>
      </c>
      <c r="AI298" s="28">
        <f ca="1">0.000001*0.0000478181*($AM$4*Crysol!G298+$AM$5*Crysol!I298)-$AM$6</f>
        <v>2.9682854388857319E-4</v>
      </c>
      <c r="AJ298" s="3">
        <f t="shared" ca="1" si="23"/>
        <v>2.6542293139546471</v>
      </c>
      <c r="AO298" s="24">
        <v>0.3633577228</v>
      </c>
      <c r="AP298" s="24">
        <v>5.4877690000000004E-4</v>
      </c>
      <c r="AQ298" s="24">
        <v>1.4685119999999999E-4</v>
      </c>
      <c r="AS298" s="28">
        <f ca="1">0.000001*0.0000478181*($AW$4*Crysol!G298+$AW$5*Crysol!I298)-$AW$6</f>
        <v>5.487520412392735E-4</v>
      </c>
      <c r="AT298" s="3">
        <f t="shared" ca="1" si="24"/>
        <v>2.8655233310831484E-8</v>
      </c>
    </row>
    <row r="299" spans="1:46" x14ac:dyDescent="0.25">
      <c r="A299" s="3"/>
      <c r="B299" s="3"/>
      <c r="C299" s="3"/>
      <c r="E299" s="3"/>
      <c r="F299" s="3"/>
      <c r="K299" s="3"/>
      <c r="L299" s="3"/>
      <c r="M299" s="3"/>
      <c r="O299" s="3"/>
      <c r="P299" s="3"/>
      <c r="U299" s="3"/>
      <c r="V299" s="3"/>
      <c r="W299" s="3"/>
      <c r="Y299" s="3"/>
      <c r="Z299" s="3"/>
      <c r="AE299" s="3"/>
      <c r="AF299" s="3"/>
      <c r="AG299" s="3"/>
      <c r="AI299" s="3"/>
      <c r="AJ299" s="3"/>
      <c r="AO299" s="3"/>
      <c r="AP299" s="3"/>
      <c r="AQ299" s="3"/>
      <c r="AS299" s="3"/>
      <c r="AT299" s="3"/>
    </row>
    <row r="300" spans="1:46" x14ac:dyDescent="0.25">
      <c r="A300" s="3"/>
      <c r="B300" s="3"/>
      <c r="C300" s="3"/>
      <c r="E300" s="3"/>
      <c r="F300" s="3"/>
      <c r="K300" s="3"/>
      <c r="L300" s="3"/>
      <c r="M300" s="3"/>
      <c r="O300" s="3"/>
      <c r="P300" s="3"/>
      <c r="U300" s="3"/>
      <c r="V300" s="3"/>
      <c r="W300" s="3"/>
      <c r="Y300" s="3"/>
      <c r="Z300" s="3"/>
      <c r="AE300" s="3"/>
      <c r="AF300" s="3"/>
      <c r="AG300" s="3"/>
      <c r="AI300" s="3"/>
      <c r="AJ300" s="3"/>
      <c r="AO300" s="3"/>
      <c r="AP300" s="3"/>
      <c r="AQ300" s="3"/>
      <c r="AS300" s="3"/>
      <c r="AT300" s="3"/>
    </row>
    <row r="301" spans="1:46" x14ac:dyDescent="0.25">
      <c r="A301" s="3"/>
      <c r="B301" s="3"/>
      <c r="C301" s="3"/>
      <c r="E301" s="3"/>
      <c r="F301" s="3"/>
      <c r="K301" s="3"/>
      <c r="L301" s="3"/>
      <c r="M301" s="3"/>
      <c r="O301" s="3"/>
      <c r="P301" s="3"/>
      <c r="U301" s="3"/>
      <c r="V301" s="3"/>
      <c r="W301" s="3"/>
      <c r="Y301" s="3"/>
      <c r="Z301" s="3"/>
      <c r="AE301" s="3"/>
      <c r="AF301" s="3"/>
      <c r="AG301" s="3"/>
      <c r="AI301" s="3"/>
      <c r="AJ301" s="3"/>
      <c r="AO301" s="3"/>
      <c r="AP301" s="3"/>
      <c r="AQ301" s="3"/>
      <c r="AS301" s="3"/>
      <c r="AT301" s="3"/>
    </row>
    <row r="302" spans="1:46" x14ac:dyDescent="0.25">
      <c r="A302" s="3"/>
      <c r="B302" s="3"/>
      <c r="C302" s="3"/>
      <c r="E302" s="3"/>
      <c r="F302" s="3"/>
      <c r="K302" s="3"/>
      <c r="L302" s="3"/>
      <c r="M302" s="3"/>
      <c r="O302" s="3"/>
      <c r="P302" s="3"/>
      <c r="U302" s="3"/>
      <c r="V302" s="3"/>
      <c r="W302" s="3"/>
      <c r="Y302" s="3"/>
      <c r="Z302" s="3"/>
      <c r="AE302" s="3"/>
      <c r="AF302" s="3"/>
      <c r="AG302" s="3"/>
      <c r="AI302" s="3"/>
      <c r="AJ302" s="3"/>
      <c r="AO302" s="3"/>
      <c r="AP302" s="3"/>
      <c r="AQ302" s="3"/>
      <c r="AS302" s="3"/>
      <c r="AT302" s="3"/>
    </row>
    <row r="303" spans="1:46" x14ac:dyDescent="0.25">
      <c r="A303" s="3"/>
      <c r="B303" s="3"/>
      <c r="C303" s="3"/>
      <c r="E303" s="3"/>
      <c r="F303" s="3"/>
      <c r="K303" s="3"/>
      <c r="L303" s="3"/>
      <c r="M303" s="3"/>
      <c r="O303" s="3"/>
      <c r="P303" s="3"/>
      <c r="U303" s="3"/>
      <c r="V303" s="3"/>
      <c r="W303" s="3"/>
      <c r="Y303" s="3"/>
      <c r="Z303" s="3"/>
      <c r="AE303" s="3"/>
      <c r="AF303" s="3"/>
      <c r="AG303" s="3"/>
      <c r="AI303" s="3"/>
      <c r="AJ303" s="3"/>
      <c r="AO303" s="3"/>
      <c r="AP303" s="3"/>
      <c r="AQ303" s="3"/>
      <c r="AS303" s="3"/>
      <c r="AT303" s="3"/>
    </row>
    <row r="304" spans="1:46" x14ac:dyDescent="0.25">
      <c r="A304" s="3"/>
      <c r="B304" s="3"/>
      <c r="C304" s="3"/>
      <c r="E304" s="3"/>
      <c r="F304" s="3"/>
      <c r="K304" s="3"/>
      <c r="L304" s="3"/>
      <c r="M304" s="3"/>
      <c r="O304" s="3"/>
      <c r="P304" s="3"/>
      <c r="U304" s="3"/>
      <c r="V304" s="3"/>
      <c r="W304" s="3"/>
      <c r="Y304" s="3"/>
      <c r="Z304" s="3"/>
      <c r="AE304" s="3"/>
      <c r="AF304" s="3"/>
      <c r="AG304" s="3"/>
      <c r="AI304" s="3"/>
      <c r="AJ304" s="3"/>
      <c r="AO304" s="3"/>
      <c r="AP304" s="3"/>
      <c r="AQ304" s="3"/>
      <c r="AS304" s="3"/>
      <c r="AT304" s="3"/>
    </row>
    <row r="305" spans="1:46" x14ac:dyDescent="0.25">
      <c r="A305" s="3"/>
      <c r="B305" s="3"/>
      <c r="C305" s="3"/>
      <c r="E305" s="3"/>
      <c r="F305" s="3"/>
      <c r="K305" s="3"/>
      <c r="L305" s="3"/>
      <c r="M305" s="3"/>
      <c r="O305" s="3"/>
      <c r="P305" s="3"/>
      <c r="U305" s="3"/>
      <c r="V305" s="3"/>
      <c r="W305" s="3"/>
      <c r="Y305" s="3"/>
      <c r="Z305" s="3"/>
      <c r="AE305" s="3"/>
      <c r="AF305" s="3"/>
      <c r="AG305" s="3"/>
      <c r="AI305" s="3"/>
      <c r="AJ305" s="3"/>
      <c r="AO305" s="3"/>
      <c r="AP305" s="3"/>
      <c r="AQ305" s="3"/>
      <c r="AS305" s="3"/>
      <c r="AT305" s="3"/>
    </row>
    <row r="306" spans="1:46" x14ac:dyDescent="0.25">
      <c r="A306" s="3"/>
      <c r="B306" s="3"/>
      <c r="C306" s="3"/>
      <c r="E306" s="3"/>
      <c r="F306" s="3"/>
      <c r="K306" s="3"/>
      <c r="L306" s="3"/>
      <c r="M306" s="3"/>
      <c r="O306" s="3"/>
      <c r="P306" s="3"/>
      <c r="U306" s="3"/>
      <c r="V306" s="3"/>
      <c r="W306" s="3"/>
      <c r="Y306" s="3"/>
      <c r="Z306" s="3"/>
      <c r="AE306" s="3"/>
      <c r="AF306" s="3"/>
      <c r="AG306" s="3"/>
      <c r="AI306" s="3"/>
      <c r="AJ306" s="3"/>
      <c r="AO306" s="3"/>
      <c r="AP306" s="3"/>
      <c r="AQ306" s="3"/>
      <c r="AS306" s="3"/>
      <c r="AT306" s="3"/>
    </row>
    <row r="307" spans="1:46" x14ac:dyDescent="0.25">
      <c r="A307" s="3"/>
      <c r="B307" s="3"/>
      <c r="C307" s="3"/>
      <c r="E307" s="3"/>
      <c r="F307" s="3"/>
      <c r="K307" s="3"/>
      <c r="L307" s="3"/>
      <c r="M307" s="3"/>
      <c r="O307" s="3"/>
      <c r="P307" s="3"/>
      <c r="U307" s="3"/>
      <c r="V307" s="3"/>
      <c r="W307" s="3"/>
      <c r="Y307" s="3"/>
      <c r="Z307" s="3"/>
      <c r="AE307" s="3"/>
      <c r="AF307" s="3"/>
      <c r="AG307" s="3"/>
      <c r="AI307" s="3"/>
      <c r="AJ307" s="3"/>
      <c r="AO307" s="3"/>
      <c r="AP307" s="3"/>
      <c r="AQ307" s="3"/>
      <c r="AS307" s="3"/>
      <c r="AT307" s="3"/>
    </row>
    <row r="308" spans="1:46" x14ac:dyDescent="0.25">
      <c r="A308" s="3"/>
      <c r="B308" s="3"/>
      <c r="C308" s="3"/>
      <c r="E308" s="3"/>
      <c r="F308" s="3"/>
      <c r="K308" s="3"/>
      <c r="L308" s="3"/>
      <c r="M308" s="3"/>
      <c r="O308" s="3"/>
      <c r="P308" s="3"/>
      <c r="U308" s="3"/>
      <c r="V308" s="3"/>
      <c r="W308" s="3"/>
      <c r="Y308" s="3"/>
      <c r="Z308" s="3"/>
      <c r="AE308" s="3"/>
      <c r="AF308" s="3"/>
      <c r="AG308" s="3"/>
      <c r="AI308" s="3"/>
      <c r="AJ308" s="3"/>
      <c r="AO308" s="3"/>
      <c r="AP308" s="3"/>
      <c r="AQ308" s="3"/>
      <c r="AS308" s="3"/>
      <c r="AT308" s="3"/>
    </row>
    <row r="309" spans="1:46" x14ac:dyDescent="0.25">
      <c r="A309" s="3"/>
      <c r="B309" s="3"/>
      <c r="C309" s="3"/>
      <c r="E309" s="3"/>
      <c r="F309" s="3"/>
      <c r="K309" s="3"/>
      <c r="L309" s="3"/>
      <c r="M309" s="3"/>
      <c r="O309" s="3"/>
      <c r="P309" s="3"/>
      <c r="U309" s="3"/>
      <c r="V309" s="3"/>
      <c r="W309" s="3"/>
      <c r="Y309" s="3"/>
      <c r="Z309" s="3"/>
      <c r="AE309" s="3"/>
      <c r="AF309" s="3"/>
      <c r="AG309" s="3"/>
      <c r="AI309" s="3"/>
      <c r="AJ309" s="3"/>
      <c r="AO309" s="3"/>
      <c r="AP309" s="3"/>
      <c r="AQ309" s="3"/>
      <c r="AS309" s="3"/>
      <c r="AT309" s="3"/>
    </row>
    <row r="310" spans="1:46" x14ac:dyDescent="0.25">
      <c r="A310" s="3"/>
      <c r="B310" s="3"/>
      <c r="C310" s="3"/>
      <c r="E310" s="3"/>
      <c r="F310" s="3"/>
      <c r="K310" s="3"/>
      <c r="L310" s="3"/>
      <c r="M310" s="3"/>
      <c r="O310" s="3"/>
      <c r="P310" s="3"/>
      <c r="U310" s="3"/>
      <c r="V310" s="3"/>
      <c r="W310" s="3"/>
      <c r="Y310" s="3"/>
      <c r="Z310" s="3"/>
      <c r="AE310" s="3"/>
      <c r="AF310" s="3"/>
      <c r="AG310" s="3"/>
      <c r="AI310" s="3"/>
      <c r="AJ310" s="3"/>
      <c r="AO310" s="3"/>
      <c r="AP310" s="3"/>
      <c r="AQ310" s="3"/>
      <c r="AS310" s="3"/>
      <c r="AT310" s="3"/>
    </row>
    <row r="311" spans="1:46" x14ac:dyDescent="0.25">
      <c r="A311" s="3"/>
      <c r="B311" s="3"/>
      <c r="C311" s="3"/>
      <c r="E311" s="3"/>
      <c r="F311" s="3"/>
      <c r="K311" s="3"/>
      <c r="L311" s="3"/>
      <c r="M311" s="3"/>
      <c r="O311" s="3"/>
      <c r="P311" s="3"/>
      <c r="U311" s="3"/>
      <c r="V311" s="3"/>
      <c r="W311" s="3"/>
      <c r="Y311" s="3"/>
      <c r="Z311" s="3"/>
      <c r="AE311" s="3"/>
      <c r="AF311" s="3"/>
      <c r="AG311" s="3"/>
      <c r="AI311" s="3"/>
      <c r="AJ311" s="3"/>
      <c r="AO311" s="3"/>
      <c r="AP311" s="3"/>
      <c r="AQ311" s="3"/>
      <c r="AS311" s="3"/>
      <c r="AT311" s="3"/>
    </row>
    <row r="312" spans="1:46" x14ac:dyDescent="0.25">
      <c r="A312" s="3"/>
      <c r="B312" s="3"/>
      <c r="C312" s="3"/>
      <c r="E312" s="3"/>
      <c r="F312" s="3"/>
      <c r="K312" s="3"/>
      <c r="L312" s="3"/>
      <c r="M312" s="3"/>
      <c r="O312" s="3"/>
      <c r="P312" s="3"/>
      <c r="U312" s="3"/>
      <c r="V312" s="3"/>
      <c r="W312" s="3"/>
      <c r="Y312" s="3"/>
      <c r="Z312" s="3"/>
      <c r="AE312" s="3"/>
      <c r="AF312" s="3"/>
      <c r="AG312" s="3"/>
      <c r="AI312" s="3"/>
      <c r="AJ312" s="3"/>
      <c r="AO312" s="3"/>
      <c r="AP312" s="3"/>
      <c r="AQ312" s="3"/>
      <c r="AS312" s="3"/>
      <c r="AT312" s="3"/>
    </row>
    <row r="313" spans="1:46" x14ac:dyDescent="0.25">
      <c r="A313" s="3"/>
      <c r="B313" s="3"/>
      <c r="C313" s="3"/>
      <c r="E313" s="3"/>
      <c r="F313" s="3"/>
      <c r="K313" s="3"/>
      <c r="L313" s="3"/>
      <c r="M313" s="3"/>
      <c r="O313" s="3"/>
      <c r="P313" s="3"/>
      <c r="U313" s="3"/>
      <c r="V313" s="3"/>
      <c r="W313" s="3"/>
      <c r="Y313" s="3"/>
      <c r="Z313" s="3"/>
      <c r="AE313" s="3"/>
      <c r="AF313" s="3"/>
      <c r="AG313" s="3"/>
      <c r="AI313" s="3"/>
      <c r="AJ313" s="3"/>
      <c r="AO313" s="3"/>
      <c r="AP313" s="3"/>
      <c r="AQ313" s="3"/>
      <c r="AS313" s="3"/>
      <c r="AT313" s="3"/>
    </row>
    <row r="314" spans="1:46" x14ac:dyDescent="0.25">
      <c r="A314" s="3"/>
      <c r="B314" s="3"/>
      <c r="C314" s="3"/>
      <c r="E314" s="3"/>
      <c r="F314" s="3"/>
      <c r="K314" s="3"/>
      <c r="L314" s="3"/>
      <c r="M314" s="3"/>
      <c r="O314" s="3"/>
      <c r="P314" s="3"/>
      <c r="U314" s="3"/>
      <c r="V314" s="3"/>
      <c r="W314" s="3"/>
      <c r="Y314" s="3"/>
      <c r="Z314" s="3"/>
      <c r="AE314" s="3"/>
      <c r="AF314" s="3"/>
      <c r="AG314" s="3"/>
      <c r="AI314" s="3"/>
      <c r="AJ314" s="3"/>
      <c r="AO314" s="3"/>
      <c r="AP314" s="3"/>
      <c r="AQ314" s="3"/>
      <c r="AS314" s="3"/>
      <c r="AT314" s="3"/>
    </row>
    <row r="315" spans="1:46" x14ac:dyDescent="0.25">
      <c r="A315" s="3"/>
      <c r="B315" s="3"/>
      <c r="C315" s="3"/>
      <c r="E315" s="3"/>
      <c r="F315" s="3"/>
      <c r="K315" s="3"/>
      <c r="L315" s="3"/>
      <c r="M315" s="3"/>
      <c r="O315" s="3"/>
      <c r="P315" s="3"/>
      <c r="U315" s="3"/>
      <c r="V315" s="3"/>
      <c r="W315" s="3"/>
      <c r="Y315" s="3"/>
      <c r="Z315" s="3"/>
      <c r="AE315" s="3"/>
      <c r="AF315" s="3"/>
      <c r="AG315" s="3"/>
      <c r="AI315" s="3"/>
      <c r="AJ315" s="3"/>
      <c r="AO315" s="3"/>
      <c r="AP315" s="3"/>
      <c r="AQ315" s="3"/>
      <c r="AS315" s="3"/>
      <c r="AT315" s="3"/>
    </row>
    <row r="316" spans="1:46" x14ac:dyDescent="0.25">
      <c r="A316" s="3"/>
      <c r="B316" s="3"/>
      <c r="C316" s="3"/>
      <c r="E316" s="3"/>
      <c r="F316" s="3"/>
      <c r="K316" s="3"/>
      <c r="L316" s="3"/>
      <c r="M316" s="3"/>
      <c r="O316" s="3"/>
      <c r="P316" s="3"/>
      <c r="U316" s="3"/>
      <c r="V316" s="3"/>
      <c r="W316" s="3"/>
      <c r="Y316" s="3"/>
      <c r="Z316" s="3"/>
      <c r="AE316" s="3"/>
      <c r="AF316" s="3"/>
      <c r="AG316" s="3"/>
      <c r="AI316" s="3"/>
      <c r="AJ316" s="3"/>
      <c r="AO316" s="3"/>
      <c r="AP316" s="3"/>
      <c r="AQ316" s="3"/>
      <c r="AS316" s="3"/>
      <c r="AT316" s="3"/>
    </row>
    <row r="317" spans="1:46" x14ac:dyDescent="0.25">
      <c r="A317" s="3"/>
      <c r="B317" s="3"/>
      <c r="C317" s="3"/>
      <c r="E317" s="3"/>
      <c r="F317" s="3"/>
      <c r="K317" s="3"/>
      <c r="L317" s="3"/>
      <c r="M317" s="3"/>
      <c r="O317" s="3"/>
      <c r="P317" s="3"/>
      <c r="U317" s="3"/>
      <c r="V317" s="3"/>
      <c r="W317" s="3"/>
      <c r="Y317" s="3"/>
      <c r="Z317" s="3"/>
      <c r="AE317" s="3"/>
      <c r="AF317" s="3"/>
      <c r="AG317" s="3"/>
      <c r="AI317" s="3"/>
      <c r="AJ317" s="3"/>
      <c r="AO317" s="3"/>
      <c r="AP317" s="3"/>
      <c r="AQ317" s="3"/>
      <c r="AS317" s="3"/>
      <c r="AT317" s="3"/>
    </row>
    <row r="318" spans="1:46" x14ac:dyDescent="0.25">
      <c r="A318" s="3"/>
      <c r="B318" s="3"/>
      <c r="C318" s="3"/>
      <c r="E318" s="3"/>
      <c r="F318" s="3"/>
      <c r="K318" s="3"/>
      <c r="L318" s="3"/>
      <c r="M318" s="3"/>
      <c r="O318" s="3"/>
      <c r="P318" s="3"/>
      <c r="U318" s="3"/>
      <c r="V318" s="3"/>
      <c r="W318" s="3"/>
      <c r="Y318" s="3"/>
      <c r="Z318" s="3"/>
      <c r="AE318" s="3"/>
      <c r="AF318" s="3"/>
      <c r="AG318" s="3"/>
      <c r="AI318" s="3"/>
      <c r="AJ318" s="3"/>
      <c r="AO318" s="3"/>
      <c r="AP318" s="3"/>
      <c r="AQ318" s="3"/>
      <c r="AS318" s="3"/>
      <c r="AT318" s="3"/>
    </row>
    <row r="319" spans="1:46" x14ac:dyDescent="0.25">
      <c r="A319" s="3"/>
      <c r="B319" s="3"/>
      <c r="C319" s="3"/>
      <c r="E319" s="3"/>
      <c r="F319" s="3"/>
      <c r="K319" s="3"/>
      <c r="L319" s="3"/>
      <c r="M319" s="3"/>
      <c r="O319" s="3"/>
      <c r="P319" s="3"/>
      <c r="U319" s="3"/>
      <c r="V319" s="3"/>
      <c r="W319" s="3"/>
      <c r="Y319" s="3"/>
      <c r="Z319" s="3"/>
      <c r="AE319" s="3"/>
      <c r="AF319" s="3"/>
      <c r="AG319" s="3"/>
      <c r="AI319" s="3"/>
      <c r="AJ319" s="3"/>
      <c r="AO319" s="3"/>
      <c r="AP319" s="3"/>
      <c r="AQ319" s="3"/>
      <c r="AS319" s="3"/>
      <c r="AT319" s="3"/>
    </row>
    <row r="320" spans="1:46" x14ac:dyDescent="0.25">
      <c r="A320" s="3"/>
      <c r="B320" s="3"/>
      <c r="C320" s="3"/>
      <c r="E320" s="3"/>
      <c r="F320" s="3"/>
      <c r="K320" s="3"/>
      <c r="L320" s="3"/>
      <c r="M320" s="3"/>
      <c r="O320" s="3"/>
      <c r="P320" s="3"/>
      <c r="U320" s="3"/>
      <c r="V320" s="3"/>
      <c r="W320" s="3"/>
      <c r="Y320" s="3"/>
      <c r="Z320" s="3"/>
      <c r="AE320" s="3"/>
      <c r="AF320" s="3"/>
      <c r="AG320" s="3"/>
      <c r="AI320" s="3"/>
      <c r="AJ320" s="3"/>
      <c r="AO320" s="3"/>
      <c r="AP320" s="3"/>
      <c r="AQ320" s="3"/>
      <c r="AS320" s="3"/>
      <c r="AT320" s="3"/>
    </row>
    <row r="321" spans="1:46" x14ac:dyDescent="0.25">
      <c r="A321" s="3"/>
      <c r="B321" s="3"/>
      <c r="C321" s="3"/>
      <c r="E321" s="3"/>
      <c r="F321" s="3"/>
      <c r="K321" s="3"/>
      <c r="L321" s="3"/>
      <c r="M321" s="3"/>
      <c r="O321" s="3"/>
      <c r="P321" s="3"/>
      <c r="U321" s="3"/>
      <c r="V321" s="3"/>
      <c r="W321" s="3"/>
      <c r="Y321" s="3"/>
      <c r="Z321" s="3"/>
      <c r="AE321" s="3"/>
      <c r="AF321" s="3"/>
      <c r="AG321" s="3"/>
      <c r="AI321" s="3"/>
      <c r="AJ321" s="3"/>
      <c r="AO321" s="3"/>
      <c r="AP321" s="3"/>
      <c r="AQ321" s="3"/>
      <c r="AS321" s="3"/>
      <c r="AT321" s="3"/>
    </row>
    <row r="322" spans="1:46" x14ac:dyDescent="0.25">
      <c r="A322" s="3"/>
      <c r="B322" s="3"/>
      <c r="C322" s="3"/>
      <c r="E322" s="3"/>
      <c r="F322" s="3"/>
      <c r="K322" s="3"/>
      <c r="L322" s="3"/>
      <c r="M322" s="3"/>
      <c r="O322" s="3"/>
      <c r="P322" s="3"/>
      <c r="U322" s="3"/>
      <c r="V322" s="3"/>
      <c r="W322" s="3"/>
      <c r="Y322" s="3"/>
      <c r="Z322" s="3"/>
      <c r="AE322" s="3"/>
      <c r="AF322" s="3"/>
      <c r="AG322" s="3"/>
      <c r="AI322" s="3"/>
      <c r="AJ322" s="3"/>
      <c r="AO322" s="3"/>
      <c r="AP322" s="3"/>
      <c r="AQ322" s="3"/>
      <c r="AS322" s="3"/>
      <c r="AT322" s="3"/>
    </row>
    <row r="323" spans="1:46" x14ac:dyDescent="0.25">
      <c r="A323" s="3"/>
      <c r="B323" s="3"/>
      <c r="C323" s="3"/>
      <c r="E323" s="3"/>
      <c r="F323" s="3"/>
      <c r="K323" s="3"/>
      <c r="L323" s="3"/>
      <c r="M323" s="3"/>
      <c r="O323" s="3"/>
      <c r="P323" s="3"/>
      <c r="U323" s="3"/>
      <c r="V323" s="3"/>
      <c r="W323" s="3"/>
      <c r="Y323" s="3"/>
      <c r="Z323" s="3"/>
      <c r="AE323" s="3"/>
      <c r="AF323" s="3"/>
      <c r="AG323" s="3"/>
      <c r="AI323" s="3"/>
      <c r="AJ323" s="3"/>
      <c r="AO323" s="3"/>
      <c r="AP323" s="3"/>
      <c r="AQ323" s="3"/>
      <c r="AS323" s="3"/>
      <c r="AT323" s="3"/>
    </row>
    <row r="324" spans="1:46" x14ac:dyDescent="0.25">
      <c r="A324" s="3"/>
      <c r="B324" s="3"/>
      <c r="C324" s="3"/>
      <c r="E324" s="3"/>
      <c r="F324" s="3"/>
      <c r="K324" s="3"/>
      <c r="L324" s="3"/>
      <c r="M324" s="3"/>
      <c r="O324" s="3"/>
      <c r="P324" s="3"/>
      <c r="U324" s="3"/>
      <c r="V324" s="3"/>
      <c r="W324" s="3"/>
      <c r="Y324" s="3"/>
      <c r="Z324" s="3"/>
      <c r="AE324" s="3"/>
      <c r="AF324" s="3"/>
      <c r="AG324" s="3"/>
      <c r="AI324" s="3"/>
      <c r="AJ324" s="3"/>
      <c r="AO324" s="3"/>
      <c r="AP324" s="3"/>
      <c r="AQ324" s="3"/>
      <c r="AS324" s="3"/>
      <c r="AT324" s="3"/>
    </row>
    <row r="325" spans="1:46" x14ac:dyDescent="0.25">
      <c r="A325" s="3"/>
      <c r="B325" s="3"/>
      <c r="C325" s="3"/>
      <c r="E325" s="3"/>
      <c r="F325" s="3"/>
      <c r="K325" s="3"/>
      <c r="L325" s="3"/>
      <c r="M325" s="3"/>
      <c r="O325" s="3"/>
      <c r="P325" s="3"/>
      <c r="U325" s="3"/>
      <c r="V325" s="3"/>
      <c r="W325" s="3"/>
      <c r="Y325" s="3"/>
      <c r="Z325" s="3"/>
      <c r="AE325" s="3"/>
      <c r="AF325" s="3"/>
      <c r="AG325" s="3"/>
      <c r="AI325" s="3"/>
      <c r="AJ325" s="3"/>
      <c r="AO325" s="3"/>
      <c r="AP325" s="3"/>
      <c r="AQ325" s="3"/>
      <c r="AS325" s="3"/>
      <c r="AT325" s="3"/>
    </row>
    <row r="326" spans="1:46" x14ac:dyDescent="0.25">
      <c r="A326" s="3"/>
      <c r="B326" s="3"/>
      <c r="C326" s="3"/>
      <c r="E326" s="3"/>
      <c r="F326" s="3"/>
      <c r="K326" s="3"/>
      <c r="L326" s="3"/>
      <c r="M326" s="3"/>
      <c r="O326" s="3"/>
      <c r="P326" s="3"/>
      <c r="U326" s="3"/>
      <c r="V326" s="3"/>
      <c r="W326" s="3"/>
      <c r="Y326" s="3"/>
      <c r="Z326" s="3"/>
      <c r="AE326" s="3"/>
      <c r="AF326" s="3"/>
      <c r="AG326" s="3"/>
      <c r="AI326" s="3"/>
      <c r="AJ326" s="3"/>
      <c r="AO326" s="3"/>
      <c r="AP326" s="3"/>
      <c r="AQ326" s="3"/>
      <c r="AS326" s="3"/>
      <c r="AT326" s="3"/>
    </row>
    <row r="327" spans="1:46" x14ac:dyDescent="0.25">
      <c r="A327" s="3"/>
      <c r="B327" s="3"/>
      <c r="C327" s="3"/>
      <c r="E327" s="3"/>
      <c r="F327" s="3"/>
      <c r="K327" s="3"/>
      <c r="L327" s="3"/>
      <c r="M327" s="3"/>
      <c r="O327" s="3"/>
      <c r="P327" s="3"/>
      <c r="U327" s="3"/>
      <c r="V327" s="3"/>
      <c r="W327" s="3"/>
      <c r="Y327" s="3"/>
      <c r="Z327" s="3"/>
      <c r="AE327" s="3"/>
      <c r="AF327" s="3"/>
      <c r="AG327" s="3"/>
      <c r="AI327" s="3"/>
      <c r="AJ327" s="3"/>
      <c r="AO327" s="3"/>
      <c r="AP327" s="3"/>
      <c r="AQ327" s="3"/>
      <c r="AS327" s="3"/>
      <c r="AT327" s="3"/>
    </row>
    <row r="328" spans="1:46" x14ac:dyDescent="0.25">
      <c r="A328" s="3"/>
      <c r="B328" s="3"/>
      <c r="C328" s="3"/>
      <c r="E328" s="3"/>
      <c r="F328" s="3"/>
      <c r="K328" s="3"/>
      <c r="L328" s="3"/>
      <c r="M328" s="3"/>
      <c r="O328" s="3"/>
      <c r="P328" s="3"/>
      <c r="U328" s="3"/>
      <c r="V328" s="3"/>
      <c r="W328" s="3"/>
      <c r="Y328" s="3"/>
      <c r="Z328" s="3"/>
      <c r="AE328" s="3"/>
      <c r="AF328" s="3"/>
      <c r="AG328" s="3"/>
      <c r="AI328" s="3"/>
      <c r="AJ328" s="3"/>
      <c r="AO328" s="3"/>
      <c r="AP328" s="3"/>
      <c r="AQ328" s="3"/>
      <c r="AS328" s="3"/>
      <c r="AT328" s="3"/>
    </row>
    <row r="329" spans="1:46" x14ac:dyDescent="0.25">
      <c r="A329" s="3"/>
      <c r="B329" s="3"/>
      <c r="C329" s="3"/>
      <c r="E329" s="3"/>
      <c r="F329" s="3"/>
      <c r="K329" s="3"/>
      <c r="L329" s="3"/>
      <c r="M329" s="3"/>
      <c r="O329" s="3"/>
      <c r="P329" s="3"/>
      <c r="U329" s="3"/>
      <c r="V329" s="3"/>
      <c r="W329" s="3"/>
      <c r="Y329" s="3"/>
      <c r="Z329" s="3"/>
      <c r="AE329" s="3"/>
      <c r="AF329" s="3"/>
      <c r="AG329" s="3"/>
      <c r="AI329" s="3"/>
      <c r="AJ329" s="3"/>
      <c r="AO329" s="3"/>
      <c r="AP329" s="3"/>
      <c r="AQ329" s="3"/>
      <c r="AS329" s="3"/>
      <c r="AT329" s="3"/>
    </row>
    <row r="330" spans="1:46" x14ac:dyDescent="0.25">
      <c r="A330" s="3"/>
      <c r="B330" s="3"/>
      <c r="C330" s="3"/>
      <c r="E330" s="3"/>
      <c r="F330" s="3"/>
      <c r="K330" s="3"/>
      <c r="L330" s="3"/>
      <c r="M330" s="3"/>
      <c r="O330" s="3"/>
      <c r="P330" s="3"/>
      <c r="U330" s="3"/>
      <c r="V330" s="3"/>
      <c r="W330" s="3"/>
      <c r="Y330" s="3"/>
      <c r="Z330" s="3"/>
      <c r="AE330" s="3"/>
      <c r="AF330" s="3"/>
      <c r="AG330" s="3"/>
      <c r="AI330" s="3"/>
      <c r="AJ330" s="3"/>
      <c r="AO330" s="3"/>
      <c r="AP330" s="3"/>
      <c r="AQ330" s="3"/>
      <c r="AS330" s="3"/>
      <c r="AT330" s="3"/>
    </row>
    <row r="331" spans="1:46" x14ac:dyDescent="0.25">
      <c r="A331" s="3"/>
      <c r="B331" s="3"/>
      <c r="C331" s="3"/>
      <c r="E331" s="3"/>
      <c r="F331" s="3"/>
      <c r="K331" s="3"/>
      <c r="L331" s="3"/>
      <c r="M331" s="3"/>
      <c r="O331" s="3"/>
      <c r="P331" s="3"/>
      <c r="U331" s="3"/>
      <c r="V331" s="3"/>
      <c r="W331" s="3"/>
      <c r="Y331" s="3"/>
      <c r="Z331" s="3"/>
      <c r="AE331" s="3"/>
      <c r="AF331" s="3"/>
      <c r="AG331" s="3"/>
      <c r="AI331" s="3"/>
      <c r="AJ331" s="3"/>
      <c r="AO331" s="3"/>
      <c r="AP331" s="3"/>
      <c r="AQ331" s="3"/>
      <c r="AS331" s="3"/>
      <c r="AT331" s="3"/>
    </row>
    <row r="332" spans="1:46" x14ac:dyDescent="0.25">
      <c r="A332" s="3"/>
      <c r="B332" s="3"/>
      <c r="C332" s="3"/>
      <c r="E332" s="3"/>
      <c r="F332" s="3"/>
      <c r="K332" s="3"/>
      <c r="L332" s="3"/>
      <c r="M332" s="3"/>
      <c r="O332" s="3"/>
      <c r="P332" s="3"/>
      <c r="U332" s="3"/>
      <c r="V332" s="3"/>
      <c r="W332" s="3"/>
      <c r="Y332" s="3"/>
      <c r="Z332" s="3"/>
      <c r="AE332" s="3"/>
      <c r="AF332" s="3"/>
      <c r="AG332" s="3"/>
      <c r="AI332" s="3"/>
      <c r="AJ332" s="3"/>
      <c r="AO332" s="3"/>
      <c r="AP332" s="3"/>
      <c r="AQ332" s="3"/>
      <c r="AS332" s="3"/>
      <c r="AT332" s="3"/>
    </row>
    <row r="333" spans="1:46" x14ac:dyDescent="0.25">
      <c r="A333" s="3"/>
      <c r="B333" s="3"/>
      <c r="C333" s="3"/>
      <c r="E333" s="3"/>
      <c r="F333" s="3"/>
      <c r="K333" s="3"/>
      <c r="L333" s="3"/>
      <c r="M333" s="3"/>
      <c r="O333" s="3"/>
      <c r="P333" s="3"/>
      <c r="U333" s="3"/>
      <c r="V333" s="3"/>
      <c r="W333" s="3"/>
      <c r="Y333" s="3"/>
      <c r="Z333" s="3"/>
      <c r="AE333" s="3"/>
      <c r="AF333" s="3"/>
      <c r="AG333" s="3"/>
      <c r="AI333" s="3"/>
      <c r="AJ333" s="3"/>
      <c r="AO333" s="3"/>
      <c r="AP333" s="3"/>
      <c r="AQ333" s="3"/>
      <c r="AS333" s="3"/>
      <c r="AT333" s="3"/>
    </row>
    <row r="334" spans="1:46" x14ac:dyDescent="0.25">
      <c r="A334" s="3"/>
      <c r="B334" s="3"/>
      <c r="C334" s="3"/>
      <c r="E334" s="3"/>
      <c r="F334" s="3"/>
      <c r="K334" s="3"/>
      <c r="L334" s="3"/>
      <c r="M334" s="3"/>
      <c r="O334" s="3"/>
      <c r="P334" s="3"/>
      <c r="U334" s="3"/>
      <c r="V334" s="3"/>
      <c r="W334" s="3"/>
      <c r="Y334" s="3"/>
      <c r="Z334" s="3"/>
      <c r="AE334" s="3"/>
      <c r="AF334" s="3"/>
      <c r="AG334" s="3"/>
      <c r="AI334" s="3"/>
      <c r="AJ334" s="3"/>
      <c r="AO334" s="3"/>
      <c r="AP334" s="3"/>
      <c r="AQ334" s="3"/>
      <c r="AS334" s="3"/>
      <c r="AT334" s="3"/>
    </row>
    <row r="335" spans="1:46" x14ac:dyDescent="0.25">
      <c r="A335" s="3"/>
      <c r="B335" s="3"/>
      <c r="C335" s="3"/>
      <c r="E335" s="3"/>
      <c r="F335" s="3"/>
      <c r="K335" s="3"/>
      <c r="L335" s="3"/>
      <c r="M335" s="3"/>
      <c r="O335" s="3"/>
      <c r="P335" s="3"/>
      <c r="U335" s="3"/>
      <c r="V335" s="3"/>
      <c r="W335" s="3"/>
      <c r="Y335" s="3"/>
      <c r="Z335" s="3"/>
      <c r="AE335" s="3"/>
      <c r="AF335" s="3"/>
      <c r="AG335" s="3"/>
      <c r="AI335" s="3"/>
      <c r="AJ335" s="3"/>
      <c r="AO335" s="3"/>
      <c r="AP335" s="3"/>
      <c r="AQ335" s="3"/>
      <c r="AS335" s="3"/>
      <c r="AT335" s="3"/>
    </row>
    <row r="336" spans="1:46" x14ac:dyDescent="0.25">
      <c r="A336" s="3"/>
      <c r="B336" s="3"/>
      <c r="C336" s="3"/>
      <c r="E336" s="3"/>
      <c r="F336" s="3"/>
      <c r="K336" s="3"/>
      <c r="L336" s="3"/>
      <c r="M336" s="3"/>
      <c r="O336" s="3"/>
      <c r="P336" s="3"/>
      <c r="U336" s="3"/>
      <c r="V336" s="3"/>
      <c r="W336" s="3"/>
      <c r="Y336" s="3"/>
      <c r="Z336" s="3"/>
      <c r="AE336" s="3"/>
      <c r="AF336" s="3"/>
      <c r="AG336" s="3"/>
      <c r="AI336" s="3"/>
      <c r="AJ336" s="3"/>
      <c r="AO336" s="3"/>
      <c r="AP336" s="3"/>
      <c r="AQ336" s="3"/>
      <c r="AS336" s="3"/>
      <c r="AT336" s="3"/>
    </row>
    <row r="337" spans="1:46" x14ac:dyDescent="0.25">
      <c r="A337" s="3"/>
      <c r="B337" s="3"/>
      <c r="C337" s="3"/>
      <c r="E337" s="3"/>
      <c r="F337" s="3"/>
      <c r="K337" s="3"/>
      <c r="L337" s="3"/>
      <c r="M337" s="3"/>
      <c r="O337" s="3"/>
      <c r="P337" s="3"/>
      <c r="U337" s="3"/>
      <c r="V337" s="3"/>
      <c r="W337" s="3"/>
      <c r="Y337" s="3"/>
      <c r="Z337" s="3"/>
      <c r="AE337" s="3"/>
      <c r="AF337" s="3"/>
      <c r="AG337" s="3"/>
      <c r="AI337" s="3"/>
      <c r="AJ337" s="3"/>
      <c r="AO337" s="3"/>
      <c r="AP337" s="3"/>
      <c r="AQ337" s="3"/>
      <c r="AS337" s="3"/>
      <c r="AT337" s="3"/>
    </row>
    <row r="338" spans="1:46" x14ac:dyDescent="0.25">
      <c r="A338" s="3"/>
      <c r="B338" s="3"/>
      <c r="C338" s="3"/>
      <c r="E338" s="3"/>
      <c r="F338" s="3"/>
      <c r="K338" s="3"/>
      <c r="L338" s="3"/>
      <c r="M338" s="3"/>
      <c r="O338" s="3"/>
      <c r="P338" s="3"/>
      <c r="U338" s="3"/>
      <c r="V338" s="3"/>
      <c r="W338" s="3"/>
      <c r="Y338" s="3"/>
      <c r="Z338" s="3"/>
      <c r="AE338" s="3"/>
      <c r="AF338" s="3"/>
      <c r="AG338" s="3"/>
      <c r="AI338" s="3"/>
      <c r="AJ338" s="3"/>
      <c r="AO338" s="3"/>
      <c r="AP338" s="3"/>
      <c r="AQ338" s="3"/>
      <c r="AS338" s="3"/>
      <c r="AT338" s="3"/>
    </row>
    <row r="339" spans="1:46" x14ac:dyDescent="0.25">
      <c r="A339" s="3"/>
      <c r="B339" s="3"/>
      <c r="C339" s="3"/>
      <c r="E339" s="3"/>
      <c r="F339" s="3"/>
      <c r="K339" s="3"/>
      <c r="L339" s="3"/>
      <c r="M339" s="3"/>
      <c r="O339" s="3"/>
      <c r="P339" s="3"/>
      <c r="U339" s="3"/>
      <c r="V339" s="3"/>
      <c r="W339" s="3"/>
      <c r="Y339" s="3"/>
      <c r="Z339" s="3"/>
      <c r="AE339" s="3"/>
      <c r="AF339" s="3"/>
      <c r="AG339" s="3"/>
      <c r="AI339" s="3"/>
      <c r="AJ339" s="3"/>
      <c r="AO339" s="3"/>
      <c r="AP339" s="3"/>
      <c r="AQ339" s="3"/>
      <c r="AS339" s="3"/>
      <c r="AT339" s="3"/>
    </row>
    <row r="340" spans="1:46" x14ac:dyDescent="0.25">
      <c r="A340" s="3"/>
      <c r="B340" s="3"/>
      <c r="C340" s="3"/>
      <c r="E340" s="3"/>
      <c r="F340" s="3"/>
      <c r="K340" s="3"/>
      <c r="L340" s="3"/>
      <c r="M340" s="3"/>
      <c r="O340" s="3"/>
      <c r="P340" s="3"/>
      <c r="U340" s="3"/>
      <c r="V340" s="3"/>
      <c r="W340" s="3"/>
      <c r="Y340" s="3"/>
      <c r="Z340" s="3"/>
      <c r="AE340" s="3"/>
      <c r="AF340" s="3"/>
      <c r="AG340" s="3"/>
      <c r="AI340" s="3"/>
      <c r="AJ340" s="3"/>
      <c r="AO340" s="3"/>
      <c r="AP340" s="3"/>
      <c r="AQ340" s="3"/>
      <c r="AS340" s="3"/>
      <c r="AT340" s="3"/>
    </row>
    <row r="341" spans="1:46" x14ac:dyDescent="0.25">
      <c r="A341" s="3"/>
      <c r="B341" s="3"/>
      <c r="C341" s="3"/>
      <c r="E341" s="3"/>
      <c r="F341" s="3"/>
      <c r="K341" s="3"/>
      <c r="L341" s="3"/>
      <c r="M341" s="3"/>
      <c r="O341" s="3"/>
      <c r="P341" s="3"/>
      <c r="U341" s="3"/>
      <c r="V341" s="3"/>
      <c r="W341" s="3"/>
      <c r="Y341" s="3"/>
      <c r="Z341" s="3"/>
      <c r="AE341" s="3"/>
      <c r="AF341" s="3"/>
      <c r="AG341" s="3"/>
      <c r="AI341" s="3"/>
      <c r="AJ341" s="3"/>
      <c r="AO341" s="3"/>
      <c r="AP341" s="3"/>
      <c r="AQ341" s="3"/>
      <c r="AS341" s="3"/>
      <c r="AT341" s="3"/>
    </row>
    <row r="342" spans="1:46" x14ac:dyDescent="0.25">
      <c r="A342" s="3"/>
      <c r="B342" s="3"/>
      <c r="C342" s="3"/>
      <c r="E342" s="3"/>
      <c r="F342" s="3"/>
      <c r="K342" s="3"/>
      <c r="L342" s="3"/>
      <c r="M342" s="3"/>
      <c r="O342" s="3"/>
      <c r="P342" s="3"/>
      <c r="U342" s="3"/>
      <c r="V342" s="3"/>
      <c r="W342" s="3"/>
      <c r="Y342" s="3"/>
      <c r="Z342" s="3"/>
      <c r="AE342" s="3"/>
      <c r="AF342" s="3"/>
      <c r="AG342" s="3"/>
      <c r="AI342" s="3"/>
      <c r="AJ342" s="3"/>
      <c r="AO342" s="3"/>
      <c r="AP342" s="3"/>
      <c r="AQ342" s="3"/>
      <c r="AS342" s="3"/>
      <c r="AT342" s="3"/>
    </row>
    <row r="343" spans="1:46" x14ac:dyDescent="0.25">
      <c r="A343" s="3"/>
      <c r="B343" s="3"/>
      <c r="C343" s="3"/>
      <c r="E343" s="3"/>
      <c r="F343" s="3"/>
      <c r="K343" s="3"/>
      <c r="L343" s="3"/>
      <c r="M343" s="3"/>
      <c r="O343" s="3"/>
      <c r="P343" s="3"/>
      <c r="U343" s="3"/>
      <c r="V343" s="3"/>
      <c r="W343" s="3"/>
      <c r="Y343" s="3"/>
      <c r="Z343" s="3"/>
      <c r="AE343" s="3"/>
      <c r="AF343" s="3"/>
      <c r="AG343" s="3"/>
      <c r="AI343" s="3"/>
      <c r="AJ343" s="3"/>
      <c r="AO343" s="3"/>
      <c r="AP343" s="3"/>
      <c r="AQ343" s="3"/>
      <c r="AS343" s="3"/>
      <c r="AT343" s="3"/>
    </row>
    <row r="344" spans="1:46" x14ac:dyDescent="0.25">
      <c r="A344" s="3"/>
      <c r="B344" s="3"/>
      <c r="C344" s="3"/>
      <c r="E344" s="3"/>
      <c r="F344" s="3"/>
      <c r="K344" s="3"/>
      <c r="L344" s="3"/>
      <c r="M344" s="3"/>
      <c r="O344" s="3"/>
      <c r="P344" s="3"/>
      <c r="U344" s="3"/>
      <c r="V344" s="3"/>
      <c r="W344" s="3"/>
      <c r="Y344" s="3"/>
      <c r="Z344" s="3"/>
      <c r="AE344" s="3"/>
      <c r="AF344" s="3"/>
      <c r="AG344" s="3"/>
      <c r="AI344" s="3"/>
      <c r="AJ344" s="3"/>
      <c r="AO344" s="3"/>
      <c r="AP344" s="3"/>
      <c r="AQ344" s="3"/>
      <c r="AS344" s="3"/>
      <c r="AT344" s="3"/>
    </row>
    <row r="345" spans="1:46" x14ac:dyDescent="0.25">
      <c r="A345" s="3"/>
      <c r="B345" s="3"/>
      <c r="C345" s="3"/>
      <c r="E345" s="3"/>
      <c r="F345" s="3"/>
      <c r="K345" s="3"/>
      <c r="L345" s="3"/>
      <c r="M345" s="3"/>
      <c r="O345" s="3"/>
      <c r="P345" s="3"/>
      <c r="U345" s="3"/>
      <c r="V345" s="3"/>
      <c r="W345" s="3"/>
      <c r="Y345" s="3"/>
      <c r="Z345" s="3"/>
      <c r="AE345" s="3"/>
      <c r="AF345" s="3"/>
      <c r="AG345" s="3"/>
      <c r="AI345" s="3"/>
      <c r="AJ345" s="3"/>
      <c r="AO345" s="3"/>
      <c r="AP345" s="3"/>
      <c r="AQ345" s="3"/>
      <c r="AS345" s="3"/>
      <c r="AT345" s="3"/>
    </row>
    <row r="346" spans="1:46" x14ac:dyDescent="0.25">
      <c r="A346" s="3"/>
      <c r="B346" s="3"/>
      <c r="C346" s="3"/>
      <c r="E346" s="3"/>
      <c r="F346" s="3"/>
      <c r="K346" s="3"/>
      <c r="L346" s="3"/>
      <c r="M346" s="3"/>
      <c r="O346" s="3"/>
      <c r="P346" s="3"/>
      <c r="U346" s="3"/>
      <c r="V346" s="3"/>
      <c r="W346" s="3"/>
      <c r="Y346" s="3"/>
      <c r="Z346" s="3"/>
      <c r="AE346" s="3"/>
      <c r="AF346" s="3"/>
      <c r="AG346" s="3"/>
      <c r="AI346" s="3"/>
      <c r="AJ346" s="3"/>
      <c r="AO346" s="3"/>
      <c r="AP346" s="3"/>
      <c r="AQ346" s="3"/>
      <c r="AS346" s="3"/>
      <c r="AT346" s="3"/>
    </row>
    <row r="347" spans="1:46" x14ac:dyDescent="0.25">
      <c r="A347" s="3"/>
      <c r="B347" s="3"/>
      <c r="C347" s="3"/>
      <c r="E347" s="3"/>
      <c r="F347" s="3"/>
      <c r="K347" s="3"/>
      <c r="L347" s="3"/>
      <c r="M347" s="3"/>
      <c r="O347" s="3"/>
      <c r="P347" s="3"/>
      <c r="U347" s="3"/>
      <c r="V347" s="3"/>
      <c r="W347" s="3"/>
      <c r="Y347" s="3"/>
      <c r="Z347" s="3"/>
      <c r="AE347" s="3"/>
      <c r="AF347" s="3"/>
      <c r="AG347" s="3"/>
      <c r="AI347" s="3"/>
      <c r="AJ347" s="3"/>
      <c r="AO347" s="3"/>
      <c r="AP347" s="3"/>
      <c r="AQ347" s="3"/>
      <c r="AS347" s="3"/>
      <c r="AT347" s="3"/>
    </row>
    <row r="348" spans="1:46" x14ac:dyDescent="0.25">
      <c r="A348" s="3"/>
      <c r="B348" s="3"/>
      <c r="C348" s="3"/>
      <c r="E348" s="3"/>
      <c r="F348" s="3"/>
      <c r="K348" s="3"/>
      <c r="L348" s="3"/>
      <c r="M348" s="3"/>
      <c r="O348" s="3"/>
      <c r="P348" s="3"/>
      <c r="U348" s="3"/>
      <c r="V348" s="3"/>
      <c r="W348" s="3"/>
      <c r="Y348" s="3"/>
      <c r="Z348" s="3"/>
      <c r="AE348" s="3"/>
      <c r="AF348" s="3"/>
      <c r="AG348" s="3"/>
      <c r="AI348" s="3"/>
      <c r="AJ348" s="3"/>
      <c r="AO348" s="3"/>
      <c r="AP348" s="3"/>
      <c r="AQ348" s="3"/>
      <c r="AS348" s="3"/>
      <c r="AT348" s="3"/>
    </row>
    <row r="349" spans="1:46" x14ac:dyDescent="0.25">
      <c r="A349" s="3"/>
      <c r="B349" s="3"/>
      <c r="C349" s="3"/>
      <c r="E349" s="3"/>
      <c r="F349" s="3"/>
      <c r="K349" s="3"/>
      <c r="L349" s="3"/>
      <c r="M349" s="3"/>
      <c r="O349" s="3"/>
      <c r="P349" s="3"/>
      <c r="U349" s="3"/>
      <c r="V349" s="3"/>
      <c r="W349" s="3"/>
      <c r="Y349" s="3"/>
      <c r="Z349" s="3"/>
      <c r="AE349" s="3"/>
      <c r="AF349" s="3"/>
      <c r="AG349" s="3"/>
      <c r="AI349" s="3"/>
      <c r="AJ349" s="3"/>
      <c r="AO349" s="3"/>
      <c r="AP349" s="3"/>
      <c r="AQ349" s="3"/>
      <c r="AS349" s="3"/>
      <c r="AT349" s="3"/>
    </row>
    <row r="350" spans="1:46" x14ac:dyDescent="0.25">
      <c r="A350" s="3"/>
      <c r="B350" s="3"/>
      <c r="C350" s="3"/>
      <c r="E350" s="3"/>
      <c r="F350" s="3"/>
      <c r="K350" s="3"/>
      <c r="L350" s="3"/>
      <c r="M350" s="3"/>
      <c r="O350" s="3"/>
      <c r="P350" s="3"/>
      <c r="U350" s="3"/>
      <c r="V350" s="3"/>
      <c r="W350" s="3"/>
      <c r="Y350" s="3"/>
      <c r="Z350" s="3"/>
      <c r="AE350" s="3"/>
      <c r="AF350" s="3"/>
      <c r="AG350" s="3"/>
      <c r="AI350" s="3"/>
      <c r="AJ350" s="3"/>
      <c r="AO350" s="3"/>
      <c r="AP350" s="3"/>
      <c r="AQ350" s="3"/>
      <c r="AS350" s="3"/>
      <c r="AT350" s="3"/>
    </row>
    <row r="351" spans="1:46" x14ac:dyDescent="0.25">
      <c r="A351" s="3"/>
      <c r="B351" s="3"/>
      <c r="C351" s="3"/>
      <c r="E351" s="3"/>
      <c r="F351" s="3"/>
      <c r="K351" s="3"/>
      <c r="L351" s="3"/>
      <c r="M351" s="3"/>
      <c r="O351" s="3"/>
      <c r="P351" s="3"/>
      <c r="U351" s="3"/>
      <c r="V351" s="3"/>
      <c r="W351" s="3"/>
      <c r="Y351" s="3"/>
      <c r="Z351" s="3"/>
      <c r="AE351" s="3"/>
      <c r="AF351" s="3"/>
      <c r="AG351" s="3"/>
      <c r="AI351" s="3"/>
      <c r="AJ351" s="3"/>
      <c r="AO351" s="3"/>
      <c r="AP351" s="3"/>
      <c r="AQ351" s="3"/>
      <c r="AS351" s="3"/>
      <c r="AT351" s="3"/>
    </row>
    <row r="352" spans="1:46" x14ac:dyDescent="0.25">
      <c r="A352" s="3"/>
      <c r="B352" s="3"/>
      <c r="C352" s="3"/>
      <c r="E352" s="3"/>
      <c r="F352" s="3"/>
      <c r="K352" s="3"/>
      <c r="L352" s="3"/>
      <c r="M352" s="3"/>
      <c r="O352" s="3"/>
      <c r="P352" s="3"/>
      <c r="U352" s="3"/>
      <c r="V352" s="3"/>
      <c r="W352" s="3"/>
      <c r="Y352" s="3"/>
      <c r="Z352" s="3"/>
      <c r="AE352" s="3"/>
      <c r="AF352" s="3"/>
      <c r="AG352" s="3"/>
      <c r="AI352" s="3"/>
      <c r="AJ352" s="3"/>
      <c r="AO352" s="3"/>
      <c r="AP352" s="3"/>
      <c r="AQ352" s="3"/>
      <c r="AS352" s="3"/>
      <c r="AT352" s="3"/>
    </row>
    <row r="353" spans="1:46" x14ac:dyDescent="0.25">
      <c r="A353" s="3"/>
      <c r="B353" s="3"/>
      <c r="C353" s="3"/>
      <c r="E353" s="3"/>
      <c r="F353" s="3"/>
      <c r="K353" s="3"/>
      <c r="L353" s="3"/>
      <c r="M353" s="3"/>
      <c r="O353" s="3"/>
      <c r="P353" s="3"/>
      <c r="U353" s="3"/>
      <c r="V353" s="3"/>
      <c r="W353" s="3"/>
      <c r="Y353" s="3"/>
      <c r="Z353" s="3"/>
      <c r="AE353" s="3"/>
      <c r="AF353" s="3"/>
      <c r="AG353" s="3"/>
      <c r="AI353" s="3"/>
      <c r="AJ353" s="3"/>
      <c r="AO353" s="3"/>
      <c r="AP353" s="3"/>
      <c r="AQ353" s="3"/>
      <c r="AS353" s="3"/>
      <c r="AT353" s="3"/>
    </row>
    <row r="354" spans="1:46" x14ac:dyDescent="0.25">
      <c r="A354" s="3"/>
      <c r="B354" s="3"/>
      <c r="C354" s="3"/>
      <c r="E354" s="3"/>
      <c r="F354" s="3"/>
      <c r="K354" s="3"/>
      <c r="L354" s="3"/>
      <c r="M354" s="3"/>
      <c r="O354" s="3"/>
      <c r="P354" s="3"/>
      <c r="U354" s="3"/>
      <c r="V354" s="3"/>
      <c r="W354" s="3"/>
      <c r="Y354" s="3"/>
      <c r="Z354" s="3"/>
      <c r="AE354" s="3"/>
      <c r="AF354" s="3"/>
      <c r="AG354" s="3"/>
      <c r="AI354" s="3"/>
      <c r="AJ354" s="3"/>
      <c r="AO354" s="3"/>
      <c r="AP354" s="3"/>
      <c r="AQ354" s="3"/>
      <c r="AS354" s="3"/>
      <c r="AT354" s="3"/>
    </row>
    <row r="355" spans="1:46" x14ac:dyDescent="0.25">
      <c r="A355" s="3"/>
      <c r="B355" s="3"/>
      <c r="C355" s="3"/>
      <c r="E355" s="3"/>
      <c r="F355" s="3"/>
      <c r="K355" s="3"/>
      <c r="L355" s="3"/>
      <c r="M355" s="3"/>
      <c r="O355" s="3"/>
      <c r="P355" s="3"/>
      <c r="U355" s="3"/>
      <c r="V355" s="3"/>
      <c r="W355" s="3"/>
      <c r="Y355" s="3"/>
      <c r="Z355" s="3"/>
      <c r="AE355" s="3"/>
      <c r="AF355" s="3"/>
      <c r="AG355" s="3"/>
      <c r="AI355" s="3"/>
      <c r="AJ355" s="3"/>
      <c r="AO355" s="3"/>
      <c r="AP355" s="3"/>
      <c r="AQ355" s="3"/>
      <c r="AS355" s="3"/>
      <c r="AT355" s="3"/>
    </row>
    <row r="356" spans="1:46" x14ac:dyDescent="0.25">
      <c r="A356" s="3"/>
      <c r="B356" s="3"/>
      <c r="C356" s="3"/>
      <c r="E356" s="3"/>
      <c r="F356" s="3"/>
      <c r="K356" s="3"/>
      <c r="L356" s="3"/>
      <c r="M356" s="3"/>
      <c r="O356" s="3"/>
      <c r="P356" s="3"/>
      <c r="U356" s="3"/>
      <c r="V356" s="3"/>
      <c r="W356" s="3"/>
      <c r="Y356" s="3"/>
      <c r="Z356" s="3"/>
      <c r="AE356" s="3"/>
      <c r="AF356" s="3"/>
      <c r="AG356" s="3"/>
      <c r="AI356" s="3"/>
      <c r="AJ356" s="3"/>
      <c r="AO356" s="3"/>
      <c r="AP356" s="3"/>
      <c r="AQ356" s="3"/>
      <c r="AS356" s="3"/>
      <c r="AT356" s="3"/>
    </row>
    <row r="357" spans="1:46" x14ac:dyDescent="0.25">
      <c r="A357" s="3"/>
      <c r="B357" s="3"/>
      <c r="C357" s="3"/>
      <c r="E357" s="3"/>
      <c r="F357" s="3"/>
      <c r="K357" s="3"/>
      <c r="L357" s="3"/>
      <c r="M357" s="3"/>
      <c r="O357" s="3"/>
      <c r="P357" s="3"/>
      <c r="U357" s="3"/>
      <c r="V357" s="3"/>
      <c r="W357" s="3"/>
      <c r="Y357" s="3"/>
      <c r="Z357" s="3"/>
      <c r="AE357" s="3"/>
      <c r="AF357" s="3"/>
      <c r="AG357" s="3"/>
      <c r="AI357" s="3"/>
      <c r="AJ357" s="3"/>
      <c r="AO357" s="3"/>
      <c r="AP357" s="3"/>
      <c r="AQ357" s="3"/>
      <c r="AS357" s="3"/>
      <c r="AT357" s="3"/>
    </row>
    <row r="358" spans="1:46" x14ac:dyDescent="0.25">
      <c r="A358" s="3"/>
      <c r="B358" s="3"/>
      <c r="C358" s="3"/>
      <c r="E358" s="3"/>
      <c r="F358" s="3"/>
      <c r="K358" s="3"/>
      <c r="L358" s="3"/>
      <c r="M358" s="3"/>
      <c r="O358" s="3"/>
      <c r="P358" s="3"/>
      <c r="U358" s="3"/>
      <c r="V358" s="3"/>
      <c r="W358" s="3"/>
      <c r="Y358" s="3"/>
      <c r="Z358" s="3"/>
      <c r="AE358" s="3"/>
      <c r="AF358" s="3"/>
      <c r="AG358" s="3"/>
      <c r="AI358" s="3"/>
      <c r="AJ358" s="3"/>
      <c r="AO358" s="3"/>
      <c r="AP358" s="3"/>
      <c r="AQ358" s="3"/>
      <c r="AS358" s="3"/>
      <c r="AT358" s="3"/>
    </row>
    <row r="359" spans="1:46" x14ac:dyDescent="0.25">
      <c r="A359" s="3"/>
      <c r="B359" s="3"/>
      <c r="C359" s="3"/>
      <c r="E359" s="3"/>
      <c r="F359" s="3"/>
      <c r="K359" s="3"/>
      <c r="L359" s="3"/>
      <c r="M359" s="3"/>
      <c r="O359" s="3"/>
      <c r="P359" s="3"/>
      <c r="U359" s="3"/>
      <c r="V359" s="3"/>
      <c r="W359" s="3"/>
      <c r="Y359" s="3"/>
      <c r="Z359" s="3"/>
      <c r="AE359" s="3"/>
      <c r="AF359" s="3"/>
      <c r="AG359" s="3"/>
      <c r="AI359" s="3"/>
      <c r="AJ359" s="3"/>
      <c r="AO359" s="3"/>
      <c r="AP359" s="3"/>
      <c r="AQ359" s="3"/>
      <c r="AS359" s="3"/>
      <c r="AT359" s="3"/>
    </row>
    <row r="360" spans="1:46" x14ac:dyDescent="0.25">
      <c r="A360" s="3"/>
      <c r="B360" s="3"/>
      <c r="C360" s="3"/>
      <c r="E360" s="3"/>
      <c r="F360" s="3"/>
      <c r="K360" s="3"/>
      <c r="L360" s="3"/>
      <c r="M360" s="3"/>
      <c r="O360" s="3"/>
      <c r="P360" s="3"/>
      <c r="U360" s="3"/>
      <c r="V360" s="3"/>
      <c r="W360" s="3"/>
      <c r="Y360" s="3"/>
      <c r="Z360" s="3"/>
      <c r="AE360" s="3"/>
      <c r="AF360" s="3"/>
      <c r="AG360" s="3"/>
      <c r="AI360" s="3"/>
      <c r="AJ360" s="3"/>
      <c r="AO360" s="3"/>
      <c r="AP360" s="3"/>
      <c r="AQ360" s="3"/>
      <c r="AS360" s="3"/>
      <c r="AT360" s="3"/>
    </row>
    <row r="361" spans="1:46" x14ac:dyDescent="0.25">
      <c r="A361" s="3"/>
      <c r="B361" s="3"/>
      <c r="C361" s="3"/>
      <c r="E361" s="3"/>
      <c r="F361" s="3"/>
      <c r="K361" s="3"/>
      <c r="L361" s="3"/>
      <c r="M361" s="3"/>
      <c r="O361" s="3"/>
      <c r="P361" s="3"/>
      <c r="U361" s="3"/>
      <c r="V361" s="3"/>
      <c r="W361" s="3"/>
      <c r="Y361" s="3"/>
      <c r="Z361" s="3"/>
      <c r="AE361" s="3"/>
      <c r="AF361" s="3"/>
      <c r="AG361" s="3"/>
      <c r="AI361" s="3"/>
      <c r="AJ361" s="3"/>
      <c r="AO361" s="3"/>
      <c r="AP361" s="3"/>
      <c r="AQ361" s="3"/>
      <c r="AS361" s="3"/>
      <c r="AT361" s="3"/>
    </row>
    <row r="362" spans="1:46" x14ac:dyDescent="0.25">
      <c r="A362" s="3"/>
      <c r="B362" s="3"/>
      <c r="C362" s="3"/>
      <c r="E362" s="3"/>
      <c r="F362" s="3"/>
      <c r="K362" s="3"/>
      <c r="L362" s="3"/>
      <c r="M362" s="3"/>
      <c r="O362" s="3"/>
      <c r="P362" s="3"/>
      <c r="U362" s="3"/>
      <c r="V362" s="3"/>
      <c r="W362" s="3"/>
      <c r="Y362" s="3"/>
      <c r="Z362" s="3"/>
      <c r="AE362" s="3"/>
      <c r="AF362" s="3"/>
      <c r="AG362" s="3"/>
      <c r="AI362" s="3"/>
      <c r="AJ362" s="3"/>
      <c r="AO362" s="3"/>
      <c r="AP362" s="3"/>
      <c r="AQ362" s="3"/>
      <c r="AS362" s="3"/>
      <c r="AT362" s="3"/>
    </row>
    <row r="363" spans="1:46" x14ac:dyDescent="0.25">
      <c r="A363" s="3"/>
      <c r="B363" s="3"/>
      <c r="C363" s="3"/>
      <c r="E363" s="3"/>
      <c r="F363" s="3"/>
      <c r="K363" s="3"/>
      <c r="L363" s="3"/>
      <c r="M363" s="3"/>
      <c r="O363" s="3"/>
      <c r="P363" s="3"/>
      <c r="U363" s="3"/>
      <c r="V363" s="3"/>
      <c r="W363" s="3"/>
      <c r="Y363" s="3"/>
      <c r="Z363" s="3"/>
      <c r="AE363" s="3"/>
      <c r="AF363" s="3"/>
      <c r="AG363" s="3"/>
      <c r="AI363" s="3"/>
      <c r="AJ363" s="3"/>
      <c r="AO363" s="3"/>
      <c r="AP363" s="3"/>
      <c r="AQ363" s="3"/>
      <c r="AS363" s="3"/>
      <c r="AT363" s="3"/>
    </row>
    <row r="364" spans="1:46" x14ac:dyDescent="0.25">
      <c r="A364" s="3"/>
      <c r="B364" s="3"/>
      <c r="C364" s="3"/>
      <c r="E364" s="3"/>
      <c r="F364" s="3"/>
      <c r="K364" s="3"/>
      <c r="L364" s="3"/>
      <c r="M364" s="3"/>
      <c r="O364" s="3"/>
      <c r="P364" s="3"/>
      <c r="U364" s="3"/>
      <c r="V364" s="3"/>
      <c r="W364" s="3"/>
      <c r="Y364" s="3"/>
      <c r="Z364" s="3"/>
      <c r="AE364" s="3"/>
      <c r="AF364" s="3"/>
      <c r="AG364" s="3"/>
      <c r="AI364" s="3"/>
      <c r="AJ364" s="3"/>
      <c r="AO364" s="3"/>
      <c r="AP364" s="3"/>
      <c r="AQ364" s="3"/>
      <c r="AS364" s="3"/>
      <c r="AT364" s="3"/>
    </row>
    <row r="365" spans="1:46" x14ac:dyDescent="0.25">
      <c r="A365" s="3"/>
      <c r="B365" s="3"/>
      <c r="C365" s="3"/>
      <c r="E365" s="3"/>
      <c r="F365" s="3"/>
      <c r="K365" s="3"/>
      <c r="L365" s="3"/>
      <c r="M365" s="3"/>
      <c r="O365" s="3"/>
      <c r="P365" s="3"/>
      <c r="U365" s="3"/>
      <c r="V365" s="3"/>
      <c r="W365" s="3"/>
      <c r="Y365" s="3"/>
      <c r="Z365" s="3"/>
      <c r="AE365" s="3"/>
      <c r="AF365" s="3"/>
      <c r="AG365" s="3"/>
      <c r="AI365" s="3"/>
      <c r="AJ365" s="3"/>
      <c r="AO365" s="3"/>
      <c r="AP365" s="3"/>
      <c r="AQ365" s="3"/>
      <c r="AS365" s="3"/>
      <c r="AT365" s="3"/>
    </row>
    <row r="366" spans="1:46" x14ac:dyDescent="0.25">
      <c r="A366" s="3"/>
      <c r="B366" s="3"/>
      <c r="C366" s="3"/>
      <c r="E366" s="3"/>
      <c r="F366" s="3"/>
      <c r="K366" s="3"/>
      <c r="L366" s="3"/>
      <c r="M366" s="3"/>
      <c r="O366" s="3"/>
      <c r="P366" s="3"/>
      <c r="U366" s="3"/>
      <c r="V366" s="3"/>
      <c r="W366" s="3"/>
      <c r="Y366" s="3"/>
      <c r="Z366" s="3"/>
      <c r="AE366" s="3"/>
      <c r="AF366" s="3"/>
      <c r="AG366" s="3"/>
      <c r="AI366" s="3"/>
      <c r="AJ366" s="3"/>
      <c r="AO366" s="3"/>
      <c r="AP366" s="3"/>
      <c r="AQ366" s="3"/>
      <c r="AS366" s="3"/>
      <c r="AT366" s="3"/>
    </row>
    <row r="367" spans="1:46" x14ac:dyDescent="0.25">
      <c r="A367" s="3"/>
      <c r="B367" s="3"/>
      <c r="C367" s="3"/>
      <c r="E367" s="3"/>
      <c r="F367" s="3"/>
      <c r="K367" s="3"/>
      <c r="L367" s="3"/>
      <c r="M367" s="3"/>
      <c r="O367" s="3"/>
      <c r="P367" s="3"/>
      <c r="U367" s="3"/>
      <c r="V367" s="3"/>
      <c r="W367" s="3"/>
      <c r="Y367" s="3"/>
      <c r="Z367" s="3"/>
      <c r="AE367" s="3"/>
      <c r="AF367" s="3"/>
      <c r="AG367" s="3"/>
      <c r="AI367" s="3"/>
      <c r="AJ367" s="3"/>
      <c r="AO367" s="3"/>
      <c r="AP367" s="3"/>
      <c r="AQ367" s="3"/>
      <c r="AS367" s="3"/>
      <c r="AT367" s="3"/>
    </row>
    <row r="368" spans="1:46" x14ac:dyDescent="0.25">
      <c r="A368" s="3"/>
      <c r="B368" s="3"/>
      <c r="C368" s="3"/>
      <c r="E368" s="3"/>
      <c r="F368" s="3"/>
      <c r="K368" s="3"/>
      <c r="L368" s="3"/>
      <c r="M368" s="3"/>
      <c r="O368" s="3"/>
      <c r="P368" s="3"/>
      <c r="U368" s="3"/>
      <c r="V368" s="3"/>
      <c r="W368" s="3"/>
      <c r="Y368" s="3"/>
      <c r="Z368" s="3"/>
      <c r="AE368" s="3"/>
      <c r="AF368" s="3"/>
      <c r="AG368" s="3"/>
      <c r="AI368" s="3"/>
      <c r="AJ368" s="3"/>
      <c r="AO368" s="3"/>
      <c r="AP368" s="3"/>
      <c r="AQ368" s="3"/>
      <c r="AS368" s="3"/>
      <c r="AT368" s="3"/>
    </row>
    <row r="369" spans="1:46" x14ac:dyDescent="0.25">
      <c r="A369" s="3"/>
      <c r="B369" s="3"/>
      <c r="C369" s="3"/>
      <c r="E369" s="3"/>
      <c r="F369" s="3"/>
      <c r="K369" s="3"/>
      <c r="L369" s="3"/>
      <c r="M369" s="3"/>
      <c r="O369" s="3"/>
      <c r="P369" s="3"/>
      <c r="U369" s="3"/>
      <c r="V369" s="3"/>
      <c r="W369" s="3"/>
      <c r="Y369" s="3"/>
      <c r="Z369" s="3"/>
      <c r="AE369" s="3"/>
      <c r="AF369" s="3"/>
      <c r="AG369" s="3"/>
      <c r="AI369" s="3"/>
      <c r="AJ369" s="3"/>
      <c r="AO369" s="3"/>
      <c r="AP369" s="3"/>
      <c r="AQ369" s="3"/>
      <c r="AS369" s="3"/>
      <c r="AT369" s="3"/>
    </row>
    <row r="370" spans="1:46" x14ac:dyDescent="0.25">
      <c r="A370" s="3"/>
      <c r="B370" s="3"/>
      <c r="C370" s="3"/>
      <c r="E370" s="3"/>
      <c r="F370" s="3"/>
      <c r="K370" s="3"/>
      <c r="L370" s="3"/>
      <c r="M370" s="3"/>
      <c r="O370" s="3"/>
      <c r="P370" s="3"/>
      <c r="U370" s="3"/>
      <c r="V370" s="3"/>
      <c r="W370" s="3"/>
      <c r="Y370" s="3"/>
      <c r="Z370" s="3"/>
      <c r="AE370" s="3"/>
      <c r="AF370" s="3"/>
      <c r="AG370" s="3"/>
      <c r="AI370" s="3"/>
      <c r="AJ370" s="3"/>
      <c r="AO370" s="3"/>
      <c r="AP370" s="3"/>
      <c r="AQ370" s="3"/>
      <c r="AS370" s="3"/>
      <c r="AT370" s="3"/>
    </row>
    <row r="371" spans="1:46" x14ac:dyDescent="0.25">
      <c r="A371" s="3"/>
      <c r="B371" s="3"/>
      <c r="C371" s="3"/>
      <c r="E371" s="3"/>
      <c r="F371" s="3"/>
      <c r="K371" s="3"/>
      <c r="L371" s="3"/>
      <c r="M371" s="3"/>
      <c r="O371" s="3"/>
      <c r="P371" s="3"/>
      <c r="U371" s="3"/>
      <c r="V371" s="3"/>
      <c r="W371" s="3"/>
      <c r="Y371" s="3"/>
      <c r="Z371" s="3"/>
      <c r="AE371" s="3"/>
      <c r="AF371" s="3"/>
      <c r="AG371" s="3"/>
      <c r="AI371" s="3"/>
      <c r="AJ371" s="3"/>
      <c r="AO371" s="3"/>
      <c r="AP371" s="3"/>
      <c r="AQ371" s="3"/>
      <c r="AS371" s="3"/>
      <c r="AT371" s="3"/>
    </row>
    <row r="372" spans="1:46" x14ac:dyDescent="0.25">
      <c r="A372" s="3"/>
      <c r="B372" s="3"/>
      <c r="C372" s="3"/>
      <c r="E372" s="3"/>
      <c r="F372" s="3"/>
      <c r="K372" s="3"/>
      <c r="L372" s="3"/>
      <c r="M372" s="3"/>
      <c r="O372" s="3"/>
      <c r="P372" s="3"/>
      <c r="U372" s="3"/>
      <c r="V372" s="3"/>
      <c r="W372" s="3"/>
      <c r="Y372" s="3"/>
      <c r="Z372" s="3"/>
      <c r="AE372" s="3"/>
      <c r="AF372" s="3"/>
      <c r="AG372" s="3"/>
      <c r="AI372" s="3"/>
      <c r="AJ372" s="3"/>
      <c r="AO372" s="3"/>
      <c r="AP372" s="3"/>
      <c r="AQ372" s="3"/>
      <c r="AS372" s="3"/>
      <c r="AT372" s="3"/>
    </row>
    <row r="373" spans="1:46" x14ac:dyDescent="0.25">
      <c r="A373" s="3"/>
      <c r="B373" s="3"/>
      <c r="C373" s="3"/>
      <c r="E373" s="3"/>
      <c r="F373" s="3"/>
      <c r="K373" s="3"/>
      <c r="L373" s="3"/>
      <c r="M373" s="3"/>
      <c r="O373" s="3"/>
      <c r="P373" s="3"/>
      <c r="U373" s="3"/>
      <c r="V373" s="3"/>
      <c r="W373" s="3"/>
      <c r="Y373" s="3"/>
      <c r="Z373" s="3"/>
      <c r="AE373" s="3"/>
      <c r="AF373" s="3"/>
      <c r="AG373" s="3"/>
      <c r="AI373" s="3"/>
      <c r="AJ373" s="3"/>
      <c r="AO373" s="3"/>
      <c r="AP373" s="3"/>
      <c r="AQ373" s="3"/>
      <c r="AS373" s="3"/>
      <c r="AT373" s="3"/>
    </row>
    <row r="374" spans="1:46" x14ac:dyDescent="0.25">
      <c r="A374" s="3"/>
      <c r="B374" s="3"/>
      <c r="C374" s="3"/>
      <c r="E374" s="3"/>
      <c r="F374" s="3"/>
      <c r="K374" s="3"/>
      <c r="L374" s="3"/>
      <c r="M374" s="3"/>
      <c r="O374" s="3"/>
      <c r="P374" s="3"/>
      <c r="U374" s="3"/>
      <c r="V374" s="3"/>
      <c r="W374" s="3"/>
      <c r="Y374" s="3"/>
      <c r="Z374" s="3"/>
      <c r="AE374" s="3"/>
      <c r="AF374" s="3"/>
      <c r="AG374" s="3"/>
      <c r="AI374" s="3"/>
      <c r="AJ374" s="3"/>
      <c r="AO374" s="3"/>
      <c r="AP374" s="3"/>
      <c r="AQ374" s="3"/>
      <c r="AS374" s="3"/>
      <c r="AT374" s="3"/>
    </row>
    <row r="375" spans="1:46" x14ac:dyDescent="0.25">
      <c r="A375" s="3"/>
      <c r="B375" s="3"/>
      <c r="C375" s="3"/>
      <c r="E375" s="3"/>
      <c r="F375" s="3"/>
      <c r="K375" s="3"/>
      <c r="L375" s="3"/>
      <c r="M375" s="3"/>
      <c r="O375" s="3"/>
      <c r="P375" s="3"/>
      <c r="U375" s="3"/>
      <c r="V375" s="3"/>
      <c r="W375" s="3"/>
      <c r="Y375" s="3"/>
      <c r="Z375" s="3"/>
      <c r="AE375" s="3"/>
      <c r="AF375" s="3"/>
      <c r="AG375" s="3"/>
      <c r="AI375" s="3"/>
      <c r="AJ375" s="3"/>
      <c r="AO375" s="3"/>
      <c r="AP375" s="3"/>
      <c r="AQ375" s="3"/>
      <c r="AS375" s="3"/>
      <c r="AT375" s="3"/>
    </row>
    <row r="376" spans="1:46" x14ac:dyDescent="0.25">
      <c r="A376" s="3"/>
      <c r="B376" s="3"/>
      <c r="C376" s="3"/>
      <c r="E376" s="3"/>
      <c r="F376" s="3"/>
      <c r="K376" s="3"/>
      <c r="L376" s="3"/>
      <c r="M376" s="3"/>
      <c r="O376" s="3"/>
      <c r="P376" s="3"/>
      <c r="U376" s="3"/>
      <c r="V376" s="3"/>
      <c r="W376" s="3"/>
      <c r="Y376" s="3"/>
      <c r="Z376" s="3"/>
      <c r="AE376" s="3"/>
      <c r="AF376" s="3"/>
      <c r="AG376" s="3"/>
      <c r="AI376" s="3"/>
      <c r="AJ376" s="3"/>
      <c r="AO376" s="3"/>
      <c r="AP376" s="3"/>
      <c r="AQ376" s="3"/>
      <c r="AS376" s="3"/>
      <c r="AT376" s="3"/>
    </row>
    <row r="377" spans="1:46" x14ac:dyDescent="0.25">
      <c r="A377" s="3"/>
      <c r="B377" s="3"/>
      <c r="C377" s="3"/>
      <c r="E377" s="3"/>
      <c r="F377" s="3"/>
      <c r="K377" s="3"/>
      <c r="L377" s="3"/>
      <c r="M377" s="3"/>
      <c r="O377" s="3"/>
      <c r="P377" s="3"/>
      <c r="U377" s="3"/>
      <c r="V377" s="3"/>
      <c r="W377" s="3"/>
      <c r="Y377" s="3"/>
      <c r="Z377" s="3"/>
      <c r="AE377" s="3"/>
      <c r="AF377" s="3"/>
      <c r="AG377" s="3"/>
      <c r="AI377" s="3"/>
      <c r="AJ377" s="3"/>
      <c r="AO377" s="3"/>
      <c r="AP377" s="3"/>
      <c r="AQ377" s="3"/>
      <c r="AS377" s="3"/>
      <c r="AT377" s="3"/>
    </row>
    <row r="378" spans="1:46" x14ac:dyDescent="0.25">
      <c r="A378" s="3"/>
      <c r="B378" s="3"/>
      <c r="C378" s="3"/>
      <c r="E378" s="3"/>
      <c r="F378" s="3"/>
      <c r="K378" s="3"/>
      <c r="L378" s="3"/>
      <c r="M378" s="3"/>
      <c r="O378" s="3"/>
      <c r="P378" s="3"/>
      <c r="U378" s="3"/>
      <c r="V378" s="3"/>
      <c r="W378" s="3"/>
      <c r="Y378" s="3"/>
      <c r="Z378" s="3"/>
      <c r="AE378" s="3"/>
      <c r="AF378" s="3"/>
      <c r="AG378" s="3"/>
      <c r="AI378" s="3"/>
      <c r="AJ378" s="3"/>
      <c r="AO378" s="3"/>
      <c r="AP378" s="3"/>
      <c r="AQ378" s="3"/>
      <c r="AS378" s="3"/>
      <c r="AT378" s="3"/>
    </row>
    <row r="379" spans="1:46" x14ac:dyDescent="0.25">
      <c r="A379" s="3"/>
      <c r="B379" s="3"/>
      <c r="C379" s="3"/>
      <c r="E379" s="3"/>
      <c r="F379" s="3"/>
      <c r="K379" s="3"/>
      <c r="L379" s="3"/>
      <c r="M379" s="3"/>
      <c r="O379" s="3"/>
      <c r="P379" s="3"/>
      <c r="U379" s="3"/>
      <c r="V379" s="3"/>
      <c r="W379" s="3"/>
      <c r="Y379" s="3"/>
      <c r="Z379" s="3"/>
      <c r="AE379" s="3"/>
      <c r="AF379" s="3"/>
      <c r="AG379" s="3"/>
      <c r="AI379" s="3"/>
      <c r="AJ379" s="3"/>
      <c r="AO379" s="3"/>
      <c r="AP379" s="3"/>
      <c r="AQ379" s="3"/>
      <c r="AS379" s="3"/>
      <c r="AT379" s="3"/>
    </row>
    <row r="380" spans="1:46" x14ac:dyDescent="0.25">
      <c r="A380" s="3"/>
      <c r="B380" s="3"/>
      <c r="C380" s="3"/>
      <c r="E380" s="3"/>
      <c r="F380" s="3"/>
      <c r="K380" s="3"/>
      <c r="L380" s="3"/>
      <c r="M380" s="3"/>
      <c r="O380" s="3"/>
      <c r="P380" s="3"/>
      <c r="U380" s="3"/>
      <c r="V380" s="3"/>
      <c r="W380" s="3"/>
      <c r="Y380" s="3"/>
      <c r="Z380" s="3"/>
      <c r="AE380" s="3"/>
      <c r="AF380" s="3"/>
      <c r="AG380" s="3"/>
      <c r="AI380" s="3"/>
      <c r="AJ380" s="3"/>
      <c r="AO380" s="3"/>
      <c r="AP380" s="3"/>
      <c r="AQ380" s="3"/>
      <c r="AS380" s="3"/>
      <c r="AT380" s="3"/>
    </row>
    <row r="381" spans="1:46" x14ac:dyDescent="0.25">
      <c r="A381" s="3"/>
      <c r="B381" s="3"/>
      <c r="C381" s="3"/>
      <c r="E381" s="3"/>
      <c r="F381" s="3"/>
      <c r="K381" s="3"/>
      <c r="L381" s="3"/>
      <c r="M381" s="3"/>
      <c r="O381" s="3"/>
      <c r="P381" s="3"/>
      <c r="U381" s="3"/>
      <c r="V381" s="3"/>
      <c r="W381" s="3"/>
      <c r="Y381" s="3"/>
      <c r="Z381" s="3"/>
      <c r="AE381" s="3"/>
      <c r="AF381" s="3"/>
      <c r="AG381" s="3"/>
      <c r="AI381" s="3"/>
      <c r="AJ381" s="3"/>
      <c r="AO381" s="3"/>
      <c r="AP381" s="3"/>
      <c r="AQ381" s="3"/>
      <c r="AS381" s="3"/>
      <c r="AT381" s="3"/>
    </row>
    <row r="382" spans="1:46" x14ac:dyDescent="0.25">
      <c r="A382" s="3"/>
      <c r="B382" s="3"/>
      <c r="C382" s="3"/>
      <c r="E382" s="3"/>
      <c r="F382" s="3"/>
      <c r="K382" s="3"/>
      <c r="L382" s="3"/>
      <c r="M382" s="3"/>
      <c r="O382" s="3"/>
      <c r="P382" s="3"/>
      <c r="U382" s="3"/>
      <c r="V382" s="3"/>
      <c r="W382" s="3"/>
      <c r="Y382" s="3"/>
      <c r="Z382" s="3"/>
      <c r="AE382" s="3"/>
      <c r="AF382" s="3"/>
      <c r="AG382" s="3"/>
      <c r="AI382" s="3"/>
      <c r="AJ382" s="3"/>
      <c r="AO382" s="3"/>
      <c r="AP382" s="3"/>
      <c r="AQ382" s="3"/>
      <c r="AS382" s="3"/>
      <c r="AT382" s="3"/>
    </row>
    <row r="383" spans="1:46" x14ac:dyDescent="0.25">
      <c r="A383" s="3"/>
      <c r="B383" s="3"/>
      <c r="C383" s="3"/>
      <c r="E383" s="3"/>
      <c r="F383" s="3"/>
      <c r="K383" s="3"/>
      <c r="L383" s="3"/>
      <c r="M383" s="3"/>
      <c r="O383" s="3"/>
      <c r="P383" s="3"/>
      <c r="U383" s="3"/>
      <c r="V383" s="3"/>
      <c r="W383" s="3"/>
      <c r="Y383" s="3"/>
      <c r="Z383" s="3"/>
      <c r="AE383" s="3"/>
      <c r="AF383" s="3"/>
      <c r="AG383" s="3"/>
      <c r="AI383" s="3"/>
      <c r="AJ383" s="3"/>
      <c r="AO383" s="3"/>
      <c r="AP383" s="3"/>
      <c r="AQ383" s="3"/>
      <c r="AS383" s="3"/>
      <c r="AT383" s="3"/>
    </row>
    <row r="384" spans="1:46" x14ac:dyDescent="0.25">
      <c r="A384" s="3"/>
      <c r="B384" s="3"/>
      <c r="C384" s="3"/>
      <c r="E384" s="3"/>
      <c r="F384" s="3"/>
      <c r="K384" s="3"/>
      <c r="L384" s="3"/>
      <c r="M384" s="3"/>
      <c r="O384" s="3"/>
      <c r="P384" s="3"/>
      <c r="U384" s="3"/>
      <c r="V384" s="3"/>
      <c r="W384" s="3"/>
      <c r="Y384" s="3"/>
      <c r="Z384" s="3"/>
      <c r="AE384" s="3"/>
      <c r="AF384" s="3"/>
      <c r="AG384" s="3"/>
      <c r="AI384" s="3"/>
      <c r="AJ384" s="3"/>
      <c r="AO384" s="3"/>
      <c r="AP384" s="3"/>
      <c r="AQ384" s="3"/>
      <c r="AS384" s="3"/>
      <c r="AT384" s="3"/>
    </row>
    <row r="385" spans="1:46" x14ac:dyDescent="0.25">
      <c r="A385" s="3"/>
      <c r="B385" s="3"/>
      <c r="C385" s="3"/>
      <c r="E385" s="3"/>
      <c r="F385" s="3"/>
      <c r="K385" s="3"/>
      <c r="L385" s="3"/>
      <c r="M385" s="3"/>
      <c r="O385" s="3"/>
      <c r="P385" s="3"/>
      <c r="U385" s="3"/>
      <c r="V385" s="3"/>
      <c r="W385" s="3"/>
      <c r="Y385" s="3"/>
      <c r="Z385" s="3"/>
      <c r="AE385" s="3"/>
      <c r="AF385" s="3"/>
      <c r="AG385" s="3"/>
      <c r="AI385" s="3"/>
      <c r="AJ385" s="3"/>
      <c r="AO385" s="3"/>
      <c r="AP385" s="3"/>
      <c r="AQ385" s="3"/>
      <c r="AS385" s="3"/>
      <c r="AT385" s="3"/>
    </row>
    <row r="386" spans="1:46" x14ac:dyDescent="0.25">
      <c r="A386" s="3"/>
      <c r="B386" s="3"/>
      <c r="C386" s="3"/>
      <c r="E386" s="3"/>
      <c r="F386" s="3"/>
      <c r="K386" s="3"/>
      <c r="L386" s="3"/>
      <c r="M386" s="3"/>
      <c r="O386" s="3"/>
      <c r="P386" s="3"/>
      <c r="U386" s="3"/>
      <c r="V386" s="3"/>
      <c r="W386" s="3"/>
      <c r="Y386" s="3"/>
      <c r="Z386" s="3"/>
      <c r="AE386" s="3"/>
      <c r="AF386" s="3"/>
      <c r="AG386" s="3"/>
      <c r="AI386" s="3"/>
      <c r="AJ386" s="3"/>
      <c r="AO386" s="3"/>
      <c r="AP386" s="3"/>
      <c r="AQ386" s="3"/>
      <c r="AS386" s="3"/>
      <c r="AT386" s="3"/>
    </row>
    <row r="387" spans="1:46" x14ac:dyDescent="0.25">
      <c r="A387" s="3"/>
      <c r="B387" s="3"/>
      <c r="C387" s="3"/>
      <c r="E387" s="3"/>
      <c r="F387" s="3"/>
      <c r="K387" s="3"/>
      <c r="L387" s="3"/>
      <c r="M387" s="3"/>
      <c r="O387" s="3"/>
      <c r="P387" s="3"/>
      <c r="U387" s="3"/>
      <c r="V387" s="3"/>
      <c r="W387" s="3"/>
      <c r="Y387" s="3"/>
      <c r="Z387" s="3"/>
      <c r="AE387" s="3"/>
      <c r="AF387" s="3"/>
      <c r="AG387" s="3"/>
      <c r="AI387" s="3"/>
      <c r="AJ387" s="3"/>
      <c r="AO387" s="3"/>
      <c r="AP387" s="3"/>
      <c r="AQ387" s="3"/>
      <c r="AS387" s="3"/>
      <c r="AT387" s="3"/>
    </row>
    <row r="388" spans="1:46" x14ac:dyDescent="0.25">
      <c r="A388" s="3"/>
      <c r="B388" s="3"/>
      <c r="C388" s="3"/>
      <c r="E388" s="3"/>
      <c r="F388" s="3"/>
      <c r="K388" s="3"/>
      <c r="L388" s="3"/>
      <c r="M388" s="3"/>
      <c r="O388" s="3"/>
      <c r="P388" s="3"/>
      <c r="U388" s="3"/>
      <c r="V388" s="3"/>
      <c r="W388" s="3"/>
      <c r="Y388" s="3"/>
      <c r="Z388" s="3"/>
      <c r="AE388" s="3"/>
      <c r="AF388" s="3"/>
      <c r="AG388" s="3"/>
      <c r="AI388" s="3"/>
      <c r="AJ388" s="3"/>
      <c r="AO388" s="3"/>
      <c r="AP388" s="3"/>
      <c r="AQ388" s="3"/>
      <c r="AS388" s="3"/>
      <c r="AT388" s="3"/>
    </row>
    <row r="389" spans="1:46" x14ac:dyDescent="0.25">
      <c r="A389" s="3"/>
      <c r="B389" s="3"/>
      <c r="C389" s="3"/>
      <c r="E389" s="3"/>
      <c r="F389" s="3"/>
      <c r="K389" s="3"/>
      <c r="L389" s="3"/>
      <c r="M389" s="3"/>
      <c r="O389" s="3"/>
      <c r="P389" s="3"/>
      <c r="U389" s="3"/>
      <c r="V389" s="3"/>
      <c r="W389" s="3"/>
      <c r="Y389" s="3"/>
      <c r="Z389" s="3"/>
      <c r="AE389" s="3"/>
      <c r="AF389" s="3"/>
      <c r="AG389" s="3"/>
      <c r="AI389" s="3"/>
      <c r="AJ389" s="3"/>
      <c r="AO389" s="3"/>
      <c r="AP389" s="3"/>
      <c r="AQ389" s="3"/>
      <c r="AS389" s="3"/>
      <c r="AT389" s="3"/>
    </row>
    <row r="390" spans="1:46" x14ac:dyDescent="0.25">
      <c r="A390" s="3"/>
      <c r="B390" s="3"/>
      <c r="C390" s="3"/>
      <c r="E390" s="3"/>
      <c r="F390" s="3"/>
      <c r="K390" s="3"/>
      <c r="L390" s="3"/>
      <c r="M390" s="3"/>
      <c r="O390" s="3"/>
      <c r="P390" s="3"/>
      <c r="U390" s="3"/>
      <c r="V390" s="3"/>
      <c r="W390" s="3"/>
      <c r="Y390" s="3"/>
      <c r="Z390" s="3"/>
      <c r="AE390" s="3"/>
      <c r="AF390" s="3"/>
      <c r="AG390" s="3"/>
      <c r="AI390" s="3"/>
      <c r="AJ390" s="3"/>
      <c r="AO390" s="3"/>
      <c r="AP390" s="3"/>
      <c r="AQ390" s="3"/>
      <c r="AS390" s="3"/>
      <c r="AT390" s="3"/>
    </row>
    <row r="391" spans="1:46" x14ac:dyDescent="0.25">
      <c r="A391" s="3"/>
      <c r="B391" s="3"/>
      <c r="C391" s="3"/>
      <c r="E391" s="3"/>
      <c r="F391" s="3"/>
      <c r="K391" s="3"/>
      <c r="L391" s="3"/>
      <c r="M391" s="3"/>
      <c r="O391" s="3"/>
      <c r="P391" s="3"/>
      <c r="U391" s="3"/>
      <c r="V391" s="3"/>
      <c r="W391" s="3"/>
      <c r="Y391" s="3"/>
      <c r="Z391" s="3"/>
      <c r="AE391" s="3"/>
      <c r="AF391" s="3"/>
      <c r="AG391" s="3"/>
      <c r="AI391" s="3"/>
      <c r="AJ391" s="3"/>
      <c r="AO391" s="3"/>
      <c r="AP391" s="3"/>
      <c r="AQ391" s="3"/>
      <c r="AS391" s="3"/>
      <c r="AT391" s="3"/>
    </row>
    <row r="392" spans="1:46" x14ac:dyDescent="0.25">
      <c r="A392" s="3"/>
      <c r="B392" s="3"/>
      <c r="C392" s="3"/>
      <c r="E392" s="3"/>
      <c r="F392" s="3"/>
      <c r="K392" s="3"/>
      <c r="L392" s="3"/>
      <c r="M392" s="3"/>
      <c r="O392" s="3"/>
      <c r="P392" s="3"/>
      <c r="U392" s="3"/>
      <c r="V392" s="3"/>
      <c r="W392" s="3"/>
      <c r="Y392" s="3"/>
      <c r="Z392" s="3"/>
      <c r="AE392" s="3"/>
      <c r="AF392" s="3"/>
      <c r="AG392" s="3"/>
      <c r="AI392" s="3"/>
      <c r="AJ392" s="3"/>
      <c r="AO392" s="3"/>
      <c r="AP392" s="3"/>
      <c r="AQ392" s="3"/>
      <c r="AS392" s="3"/>
      <c r="AT392" s="3"/>
    </row>
    <row r="393" spans="1:46" x14ac:dyDescent="0.25">
      <c r="A393" s="3"/>
      <c r="B393" s="3"/>
      <c r="C393" s="3"/>
      <c r="E393" s="3"/>
      <c r="F393" s="3"/>
      <c r="K393" s="3"/>
      <c r="L393" s="3"/>
      <c r="M393" s="3"/>
      <c r="O393" s="3"/>
      <c r="P393" s="3"/>
      <c r="U393" s="3"/>
      <c r="V393" s="3"/>
      <c r="W393" s="3"/>
      <c r="Y393" s="3"/>
      <c r="Z393" s="3"/>
      <c r="AE393" s="3"/>
      <c r="AF393" s="3"/>
      <c r="AG393" s="3"/>
      <c r="AI393" s="3"/>
      <c r="AJ393" s="3"/>
      <c r="AO393" s="3"/>
      <c r="AP393" s="3"/>
      <c r="AQ393" s="3"/>
      <c r="AS393" s="3"/>
      <c r="AT393" s="3"/>
    </row>
    <row r="394" spans="1:46" x14ac:dyDescent="0.25">
      <c r="A394" s="3"/>
      <c r="B394" s="3"/>
      <c r="C394" s="3"/>
      <c r="E394" s="3"/>
      <c r="F394" s="3"/>
      <c r="K394" s="3"/>
      <c r="L394" s="3"/>
      <c r="M394" s="3"/>
      <c r="O394" s="3"/>
      <c r="P394" s="3"/>
      <c r="U394" s="3"/>
      <c r="V394" s="3"/>
      <c r="W394" s="3"/>
      <c r="Y394" s="3"/>
      <c r="Z394" s="3"/>
      <c r="AE394" s="3"/>
      <c r="AF394" s="3"/>
      <c r="AG394" s="3"/>
      <c r="AI394" s="3"/>
      <c r="AJ394" s="3"/>
      <c r="AO394" s="3"/>
      <c r="AP394" s="3"/>
      <c r="AQ394" s="3"/>
      <c r="AS394" s="3"/>
      <c r="AT394" s="3"/>
    </row>
    <row r="395" spans="1:46" x14ac:dyDescent="0.25">
      <c r="A395" s="3"/>
      <c r="B395" s="3"/>
      <c r="C395" s="3"/>
      <c r="E395" s="3"/>
      <c r="F395" s="3"/>
      <c r="K395" s="3"/>
      <c r="L395" s="3"/>
      <c r="M395" s="3"/>
      <c r="O395" s="3"/>
      <c r="P395" s="3"/>
      <c r="U395" s="3"/>
      <c r="V395" s="3"/>
      <c r="W395" s="3"/>
      <c r="Y395" s="3"/>
      <c r="Z395" s="3"/>
      <c r="AE395" s="3"/>
      <c r="AF395" s="3"/>
      <c r="AG395" s="3"/>
      <c r="AI395" s="3"/>
      <c r="AJ395" s="3"/>
      <c r="AO395" s="3"/>
      <c r="AP395" s="3"/>
      <c r="AQ395" s="3"/>
      <c r="AS395" s="3"/>
      <c r="AT395" s="3"/>
    </row>
    <row r="396" spans="1:46" x14ac:dyDescent="0.25">
      <c r="A396" s="3"/>
      <c r="B396" s="3"/>
      <c r="C396" s="3"/>
      <c r="E396" s="3"/>
      <c r="F396" s="3"/>
      <c r="K396" s="3"/>
      <c r="L396" s="3"/>
      <c r="M396" s="3"/>
      <c r="O396" s="3"/>
      <c r="P396" s="3"/>
      <c r="U396" s="3"/>
      <c r="V396" s="3"/>
      <c r="W396" s="3"/>
      <c r="Y396" s="3"/>
      <c r="Z396" s="3"/>
      <c r="AE396" s="3"/>
      <c r="AF396" s="3"/>
      <c r="AG396" s="3"/>
      <c r="AI396" s="3"/>
      <c r="AJ396" s="3"/>
      <c r="AO396" s="3"/>
      <c r="AP396" s="3"/>
      <c r="AQ396" s="3"/>
      <c r="AS396" s="3"/>
      <c r="AT396" s="3"/>
    </row>
    <row r="397" spans="1:46" x14ac:dyDescent="0.25">
      <c r="A397" s="3"/>
      <c r="B397" s="3"/>
      <c r="C397" s="3"/>
      <c r="E397" s="3"/>
      <c r="F397" s="3"/>
      <c r="K397" s="3"/>
      <c r="L397" s="3"/>
      <c r="M397" s="3"/>
      <c r="O397" s="3"/>
      <c r="P397" s="3"/>
      <c r="U397" s="3"/>
      <c r="V397" s="3"/>
      <c r="W397" s="3"/>
      <c r="Y397" s="3"/>
      <c r="Z397" s="3"/>
      <c r="AE397" s="3"/>
      <c r="AF397" s="3"/>
      <c r="AG397" s="3"/>
      <c r="AI397" s="3"/>
      <c r="AJ397" s="3"/>
      <c r="AO397" s="3"/>
      <c r="AP397" s="3"/>
      <c r="AQ397" s="3"/>
      <c r="AS397" s="3"/>
      <c r="AT397" s="3"/>
    </row>
    <row r="398" spans="1:46" x14ac:dyDescent="0.25">
      <c r="A398" s="3"/>
      <c r="B398" s="3"/>
      <c r="C398" s="3"/>
      <c r="E398" s="3"/>
      <c r="F398" s="3"/>
      <c r="K398" s="3"/>
      <c r="L398" s="3"/>
      <c r="M398" s="3"/>
      <c r="O398" s="3"/>
      <c r="P398" s="3"/>
      <c r="U398" s="3"/>
      <c r="V398" s="3"/>
      <c r="W398" s="3"/>
      <c r="Y398" s="3"/>
      <c r="Z398" s="3"/>
      <c r="AE398" s="3"/>
      <c r="AF398" s="3"/>
      <c r="AG398" s="3"/>
      <c r="AI398" s="3"/>
      <c r="AJ398" s="3"/>
      <c r="AO398" s="3"/>
      <c r="AP398" s="3"/>
      <c r="AQ398" s="3"/>
      <c r="AS398" s="3"/>
      <c r="AT398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F10" sqref="F10:G16"/>
    </sheetView>
  </sheetViews>
  <sheetFormatPr defaultRowHeight="15" x14ac:dyDescent="0.25"/>
  <cols>
    <col min="1" max="1" width="9.140625" style="1" customWidth="1"/>
    <col min="2" max="12" width="9.140625" style="1"/>
  </cols>
  <sheetData>
    <row r="1" spans="1:13" x14ac:dyDescent="0.25">
      <c r="B1" s="12" t="s">
        <v>18</v>
      </c>
      <c r="G1" s="1" t="s">
        <v>19</v>
      </c>
      <c r="L1"/>
    </row>
    <row r="2" spans="1:13" x14ac:dyDescent="0.25">
      <c r="L2"/>
    </row>
    <row r="3" spans="1:13" ht="30" x14ac:dyDescent="0.25">
      <c r="A3" s="11" t="s">
        <v>14</v>
      </c>
      <c r="B3" s="11" t="s">
        <v>16</v>
      </c>
      <c r="C3" s="11" t="s">
        <v>39</v>
      </c>
      <c r="D3" s="11" t="s">
        <v>15</v>
      </c>
      <c r="E3" s="11"/>
      <c r="F3" s="11" t="s">
        <v>16</v>
      </c>
      <c r="G3" s="11" t="s">
        <v>39</v>
      </c>
      <c r="I3" s="1" t="s">
        <v>21</v>
      </c>
      <c r="J3" s="1" t="s">
        <v>20</v>
      </c>
      <c r="L3"/>
    </row>
    <row r="4" spans="1:13" x14ac:dyDescent="0.25">
      <c r="A4" s="1" t="s">
        <v>30</v>
      </c>
      <c r="B4" s="6">
        <f>Sheet1!I4</f>
        <v>1.667986179827453E-2</v>
      </c>
      <c r="C4" s="6">
        <f>Sheet1!I5</f>
        <v>0.73300102109859555</v>
      </c>
      <c r="D4" s="5">
        <f>B4+3*C4</f>
        <v>2.2156829250940611</v>
      </c>
      <c r="F4" s="5">
        <f>D4-I4</f>
        <v>1.6664820747381626E-2</v>
      </c>
      <c r="G4" s="5">
        <f>0.33333*I4</f>
        <v>0.73299870472187867</v>
      </c>
      <c r="I4" s="8">
        <v>2.1990181043466794</v>
      </c>
      <c r="J4" s="27">
        <f>F4^3/G4</f>
        <v>6.3139150234643407E-6</v>
      </c>
      <c r="L4" s="1" t="s">
        <v>10</v>
      </c>
      <c r="M4" s="9">
        <f>100*(SUMXMY2(B12:B16,F12:F16)+SUMXMY2(C12:C16,G12:G16))</f>
        <v>3.9547656263569675E-8</v>
      </c>
    </row>
    <row r="5" spans="1:13" x14ac:dyDescent="0.25">
      <c r="A5" s="1" t="s">
        <v>31</v>
      </c>
      <c r="B5" s="17">
        <f>Sheet1!S4</f>
        <v>3.038331329290573E-2</v>
      </c>
      <c r="C5" s="17">
        <f>Sheet1!S5</f>
        <v>4.4302948539282703</v>
      </c>
      <c r="D5" s="5">
        <f t="shared" ref="D5:D8" si="0">B5+3*C5</f>
        <v>13.321267875077716</v>
      </c>
      <c r="F5" s="5">
        <f t="shared" ref="F5:F8" si="1">D5-I5</f>
        <v>3.0355866606717186E-2</v>
      </c>
      <c r="G5" s="5">
        <f t="shared" ref="G5:G8" si="2">0.33333*I5</f>
        <v>4.4302596997836385</v>
      </c>
      <c r="I5" s="8">
        <v>13.290912008470999</v>
      </c>
      <c r="J5" s="27">
        <f t="shared" ref="J5:J8" si="3">F5^3/G5</f>
        <v>6.3139148706294062E-6</v>
      </c>
      <c r="L5"/>
    </row>
    <row r="6" spans="1:13" x14ac:dyDescent="0.25">
      <c r="A6" s="1" t="s">
        <v>32</v>
      </c>
      <c r="B6" s="6">
        <f>Sheet1!AC4</f>
        <v>5.012321147755832E-2</v>
      </c>
      <c r="C6" s="6">
        <f>Sheet1!AC5</f>
        <v>19.890417695339021</v>
      </c>
      <c r="D6" s="5">
        <f t="shared" si="0"/>
        <v>59.721376297494622</v>
      </c>
      <c r="F6" s="5">
        <f t="shared" si="1"/>
        <v>5.0077909655378505E-2</v>
      </c>
      <c r="G6" s="5">
        <f t="shared" si="2"/>
        <v>19.890233891618458</v>
      </c>
      <c r="I6" s="8">
        <v>59.671298387839244</v>
      </c>
      <c r="J6" s="27">
        <f t="shared" si="3"/>
        <v>6.3139143591631791E-6</v>
      </c>
      <c r="L6" s="2"/>
      <c r="M6" s="6"/>
    </row>
    <row r="7" spans="1:13" x14ac:dyDescent="0.25">
      <c r="A7" s="1" t="s">
        <v>33</v>
      </c>
      <c r="B7" s="6">
        <f>Sheet1!AM4</f>
        <v>6.8319100532350005E-2</v>
      </c>
      <c r="C7" s="6">
        <f>Sheet1!AM5</f>
        <v>50.367878136597007</v>
      </c>
      <c r="D7" s="5">
        <f t="shared" si="0"/>
        <v>151.17195351032339</v>
      </c>
      <c r="F7" s="5">
        <f t="shared" si="1"/>
        <v>6.8257342273284394E-2</v>
      </c>
      <c r="G7" s="5">
        <f t="shared" si="2"/>
        <v>50.367395043696142</v>
      </c>
      <c r="I7" s="8">
        <v>151.10369616805011</v>
      </c>
      <c r="J7" s="27">
        <f t="shared" si="3"/>
        <v>6.3139135683097675E-6</v>
      </c>
      <c r="L7"/>
    </row>
    <row r="8" spans="1:13" x14ac:dyDescent="0.25">
      <c r="A8" s="1" t="s">
        <v>34</v>
      </c>
      <c r="B8" s="6">
        <f>Sheet1!AW4</f>
        <v>8.4426611024309581E-2</v>
      </c>
      <c r="C8" s="6">
        <f>Sheet1!AW5</f>
        <v>95.05288556742488</v>
      </c>
      <c r="D8" s="5">
        <f t="shared" si="0"/>
        <v>285.24308331329894</v>
      </c>
      <c r="F8" s="5">
        <f t="shared" si="1"/>
        <v>8.43502835215304E-2</v>
      </c>
      <c r="G8" s="5">
        <f t="shared" si="2"/>
        <v>95.051960480815708</v>
      </c>
      <c r="I8" s="8">
        <v>285.15873302977741</v>
      </c>
      <c r="J8" s="27">
        <f t="shared" si="3"/>
        <v>6.3139125333203092E-6</v>
      </c>
      <c r="L8"/>
    </row>
    <row r="9" spans="1:13" x14ac:dyDescent="0.25">
      <c r="L9"/>
    </row>
    <row r="10" spans="1:13" ht="30" x14ac:dyDescent="0.25">
      <c r="A10" s="11" t="s">
        <v>14</v>
      </c>
      <c r="B10" s="11" t="s">
        <v>17</v>
      </c>
      <c r="C10" s="11" t="s">
        <v>40</v>
      </c>
      <c r="D10" s="11" t="s">
        <v>15</v>
      </c>
      <c r="E10" s="11"/>
      <c r="F10" s="11" t="s">
        <v>17</v>
      </c>
      <c r="G10" s="11" t="s">
        <v>40</v>
      </c>
      <c r="J10" s="2"/>
      <c r="K10" s="2"/>
      <c r="L10"/>
    </row>
    <row r="11" spans="1:13" x14ac:dyDescent="0.25">
      <c r="A11" s="1" t="s">
        <v>9</v>
      </c>
      <c r="B11" s="5">
        <v>1</v>
      </c>
      <c r="C11" s="5">
        <v>0</v>
      </c>
      <c r="D11" s="5">
        <v>0</v>
      </c>
      <c r="F11" s="5">
        <v>1</v>
      </c>
      <c r="G11" s="5">
        <v>0</v>
      </c>
      <c r="J11" s="7"/>
      <c r="K11" s="6"/>
      <c r="L11"/>
    </row>
    <row r="12" spans="1:13" x14ac:dyDescent="0.25">
      <c r="A12" s="1" t="s">
        <v>30</v>
      </c>
      <c r="B12" s="5">
        <f>B4/$D12</f>
        <v>7.5280905987784464E-3</v>
      </c>
      <c r="C12" s="5">
        <f>3*C4/$D12</f>
        <v>0.99247190940122165</v>
      </c>
      <c r="D12" s="5">
        <f>D4</f>
        <v>2.2156829250940611</v>
      </c>
      <c r="E12" s="5"/>
      <c r="F12" s="5">
        <f>F4/$D12</f>
        <v>7.5213021496178941E-3</v>
      </c>
      <c r="G12" s="5">
        <f>3*G4/$D12</f>
        <v>0.99246877306340375</v>
      </c>
      <c r="J12" s="7"/>
      <c r="K12" s="2"/>
      <c r="L12"/>
    </row>
    <row r="13" spans="1:13" x14ac:dyDescent="0.25">
      <c r="A13" s="1" t="s">
        <v>31</v>
      </c>
      <c r="B13" s="5">
        <f>B5/$D13</f>
        <v>2.280812425501088E-3</v>
      </c>
      <c r="C13" s="5">
        <f t="shared" ref="C13:C16" si="4">3*C5/$D13</f>
        <v>0.99771918757449896</v>
      </c>
      <c r="D13" s="5">
        <f>D5</f>
        <v>13.321267875077716</v>
      </c>
      <c r="E13" s="5"/>
      <c r="F13" s="5">
        <f t="shared" ref="F13:F16" si="5">F5/$D13</f>
        <v>2.2787520595925325E-3</v>
      </c>
      <c r="G13" s="5">
        <f t="shared" ref="G13:G16" si="6">3*G5/$D13</f>
        <v>0.9977112707279282</v>
      </c>
      <c r="J13" s="7"/>
      <c r="K13" s="2"/>
      <c r="L13"/>
    </row>
    <row r="14" spans="1:13" x14ac:dyDescent="0.25">
      <c r="A14" s="1" t="s">
        <v>32</v>
      </c>
      <c r="B14" s="5">
        <f>B6/$D14</f>
        <v>8.3928426612065615E-4</v>
      </c>
      <c r="C14" s="5">
        <f t="shared" si="4"/>
        <v>0.99916071573387932</v>
      </c>
      <c r="D14" s="5">
        <f>D6</f>
        <v>59.721376297494622</v>
      </c>
      <c r="E14" s="5"/>
      <c r="F14" s="5">
        <f t="shared" si="5"/>
        <v>8.385257132374447E-4</v>
      </c>
      <c r="G14" s="5">
        <f t="shared" si="6"/>
        <v>0.99915148267201981</v>
      </c>
      <c r="J14" s="7"/>
      <c r="K14" s="2"/>
      <c r="L14"/>
    </row>
    <row r="15" spans="1:13" x14ac:dyDescent="0.25">
      <c r="A15" s="1" t="s">
        <v>33</v>
      </c>
      <c r="B15" s="5">
        <f>B7/$D15</f>
        <v>4.5192973263843256E-4</v>
      </c>
      <c r="C15" s="5">
        <f t="shared" si="4"/>
        <v>0.99954807026736148</v>
      </c>
      <c r="D15" s="5">
        <f>D7</f>
        <v>151.17195351032339</v>
      </c>
      <c r="E15" s="5"/>
      <c r="F15" s="5">
        <f t="shared" si="5"/>
        <v>4.5152120276479169E-4</v>
      </c>
      <c r="G15" s="5">
        <f t="shared" si="6"/>
        <v>0.99953848331244721</v>
      </c>
      <c r="J15" s="7"/>
      <c r="K15" s="2"/>
      <c r="L15"/>
    </row>
    <row r="16" spans="1:13" x14ac:dyDescent="0.25">
      <c r="A16" s="1" t="s">
        <v>34</v>
      </c>
      <c r="B16" s="5">
        <f>B8/$D16</f>
        <v>2.9598127338842064E-4</v>
      </c>
      <c r="C16" s="5">
        <f t="shared" si="4"/>
        <v>0.99970401872661163</v>
      </c>
      <c r="D16" s="5">
        <f>D8</f>
        <v>285.24308331329894</v>
      </c>
      <c r="E16" s="5"/>
      <c r="F16" s="5">
        <f t="shared" si="5"/>
        <v>2.9571368582102873E-4</v>
      </c>
      <c r="G16" s="5">
        <f t="shared" si="6"/>
        <v>0.99969428927131598</v>
      </c>
      <c r="J16" s="7"/>
      <c r="K16" s="2"/>
      <c r="L16"/>
    </row>
    <row r="17" spans="2:12" x14ac:dyDescent="0.25">
      <c r="B17" s="5"/>
      <c r="C17" s="5"/>
      <c r="D17" s="5"/>
      <c r="E17" s="5"/>
      <c r="F17" s="5"/>
      <c r="G17" s="5"/>
      <c r="H17" s="5"/>
      <c r="K17" s="2"/>
      <c r="L17" s="2"/>
    </row>
    <row r="18" spans="2:12" x14ac:dyDescent="0.25">
      <c r="K18" s="7"/>
      <c r="L18" s="2"/>
    </row>
    <row r="19" spans="2:12" x14ac:dyDescent="0.25">
      <c r="K19" s="2"/>
      <c r="L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Crysol</vt:lpstr>
      <vt:lpstr>Sheet1</vt:lpstr>
      <vt:lpstr>Equilibrium</vt:lpstr>
      <vt:lpstr>Equilibrium Chart</vt:lpstr>
    </vt:vector>
  </TitlesOfParts>
  <Company>ANSTO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WHITTEN, Andrew</dc:creator>
  <cp:lastModifiedBy>WHITTEN, Andrew</cp:lastModifiedBy>
  <dcterms:created xsi:type="dcterms:W3CDTF">2016-09-07T01:09:11Z</dcterms:created>
  <dcterms:modified xsi:type="dcterms:W3CDTF">2018-09-17T23:06:42Z</dcterms:modified>
</cp:coreProperties>
</file>